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0260" windowHeight="8115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5621"/>
</workbook>
</file>

<file path=xl/calcChain.xml><?xml version="1.0" encoding="utf-8"?>
<calcChain xmlns="http://schemas.openxmlformats.org/spreadsheetml/2006/main">
  <c r="V11" i="42" l="1"/>
  <c r="N71" i="42" l="1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H118" i="42" l="1"/>
  <c r="K681" i="42"/>
  <c r="H538" i="42"/>
  <c r="H537" i="42"/>
  <c r="G117" i="42"/>
  <c r="G116" i="42"/>
  <c r="L136" i="42"/>
  <c r="M136" i="42" s="1"/>
  <c r="H139" i="42"/>
  <c r="L139" i="42" s="1"/>
  <c r="M139" i="42" s="1"/>
  <c r="H236" i="42"/>
  <c r="H235" i="42"/>
  <c r="L235" i="42" s="1"/>
  <c r="M235" i="42" s="1"/>
  <c r="H234" i="42"/>
  <c r="H233" i="42"/>
  <c r="H232" i="42"/>
  <c r="H231" i="42"/>
  <c r="H659" i="42"/>
  <c r="L218" i="42"/>
  <c r="M218" i="42" s="1"/>
  <c r="H495" i="42"/>
  <c r="L495" i="42" s="1"/>
  <c r="G97" i="42"/>
  <c r="H39" i="42"/>
  <c r="H831" i="42" s="1"/>
  <c r="G396" i="42"/>
  <c r="K381" i="42"/>
  <c r="G395" i="42"/>
  <c r="K119" i="42"/>
  <c r="M119" i="42"/>
  <c r="L238" i="42"/>
  <c r="M238" i="42"/>
  <c r="K397" i="42"/>
  <c r="M397" i="42"/>
  <c r="K17" i="42"/>
  <c r="M17" i="42"/>
  <c r="L17" i="42"/>
  <c r="K18" i="42"/>
  <c r="M18" i="42" s="1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M39" i="42" s="1"/>
  <c r="K40" i="42"/>
  <c r="M40" i="42" s="1"/>
  <c r="L40" i="42"/>
  <c r="K41" i="42"/>
  <c r="L41" i="42"/>
  <c r="K42" i="42"/>
  <c r="L42" i="42"/>
  <c r="K43" i="42"/>
  <c r="L43" i="42"/>
  <c r="K44" i="42"/>
  <c r="M44" i="42" s="1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M52" i="42" s="1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M78" i="42" s="1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M98" i="42" s="1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M115" i="42" s="1"/>
  <c r="K116" i="42"/>
  <c r="M116" i="42" s="1"/>
  <c r="L116" i="42"/>
  <c r="K117" i="42"/>
  <c r="L117" i="42"/>
  <c r="K118" i="42"/>
  <c r="L118" i="42"/>
  <c r="L119" i="42"/>
  <c r="K120" i="42"/>
  <c r="M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K137" i="42"/>
  <c r="L137" i="42"/>
  <c r="M137" i="42"/>
  <c r="K138" i="42"/>
  <c r="L138" i="42"/>
  <c r="K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M156" i="42" s="1"/>
  <c r="K157" i="42"/>
  <c r="M157" i="42"/>
  <c r="L157" i="42"/>
  <c r="K158" i="42"/>
  <c r="L158" i="42"/>
  <c r="K159" i="42"/>
  <c r="M159" i="42" s="1"/>
  <c r="L159" i="42"/>
  <c r="K160" i="42"/>
  <c r="M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M192" i="42" s="1"/>
  <c r="K193" i="42"/>
  <c r="L193" i="42"/>
  <c r="K194" i="42"/>
  <c r="L194" i="42"/>
  <c r="K195" i="42"/>
  <c r="L195" i="42"/>
  <c r="K196" i="42"/>
  <c r="L196" i="42"/>
  <c r="K197" i="42"/>
  <c r="M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K219" i="42"/>
  <c r="L219" i="42"/>
  <c r="K220" i="42"/>
  <c r="L220" i="42"/>
  <c r="M220" i="42" s="1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M231" i="42"/>
  <c r="K232" i="42"/>
  <c r="L232" i="42"/>
  <c r="M232" i="42" s="1"/>
  <c r="K233" i="42"/>
  <c r="L233" i="42"/>
  <c r="K234" i="42"/>
  <c r="L234" i="42"/>
  <c r="K235" i="42"/>
  <c r="K236" i="42"/>
  <c r="L236" i="42"/>
  <c r="K237" i="42"/>
  <c r="M237" i="42"/>
  <c r="L237" i="42"/>
  <c r="K238" i="42"/>
  <c r="K239" i="42"/>
  <c r="L239" i="42"/>
  <c r="K240" i="42"/>
  <c r="L240" i="42"/>
  <c r="M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M246" i="42" s="1"/>
  <c r="K247" i="42"/>
  <c r="L247" i="42"/>
  <c r="K248" i="42"/>
  <c r="L248" i="42"/>
  <c r="K249" i="42"/>
  <c r="L249" i="42"/>
  <c r="K250" i="42"/>
  <c r="L250" i="42"/>
  <c r="K251" i="42"/>
  <c r="L251" i="42"/>
  <c r="M251" i="42" s="1"/>
  <c r="K252" i="42"/>
  <c r="L252" i="42"/>
  <c r="K253" i="42"/>
  <c r="L253" i="42"/>
  <c r="K254" i="42"/>
  <c r="L254" i="42"/>
  <c r="M254" i="42"/>
  <c r="K255" i="42"/>
  <c r="L255" i="42"/>
  <c r="M255" i="42" s="1"/>
  <c r="K256" i="42"/>
  <c r="L256" i="42"/>
  <c r="K257" i="42"/>
  <c r="L257" i="42"/>
  <c r="K258" i="42"/>
  <c r="L258" i="42"/>
  <c r="K259" i="42"/>
  <c r="M259" i="42" s="1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M278" i="42"/>
  <c r="K279" i="42"/>
  <c r="L279" i="42"/>
  <c r="K280" i="42"/>
  <c r="L280" i="42"/>
  <c r="M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M291" i="42" s="1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M297" i="42" s="1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M331" i="42" s="1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M338" i="42" s="1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M355" i="42" s="1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M379" i="42" s="1"/>
  <c r="K380" i="42"/>
  <c r="L380" i="42"/>
  <c r="L381" i="42"/>
  <c r="K382" i="42"/>
  <c r="M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M391" i="42" s="1"/>
  <c r="L391" i="42"/>
  <c r="K392" i="42"/>
  <c r="M392" i="42" s="1"/>
  <c r="L392" i="42"/>
  <c r="K393" i="42"/>
  <c r="M393" i="42" s="1"/>
  <c r="L393" i="42"/>
  <c r="K394" i="42"/>
  <c r="L394" i="42"/>
  <c r="K395" i="42"/>
  <c r="M395" i="42" s="1"/>
  <c r="L395" i="42"/>
  <c r="K396" i="42"/>
  <c r="L396" i="42"/>
  <c r="L397" i="42"/>
  <c r="K398" i="42"/>
  <c r="M398" i="42"/>
  <c r="L398" i="42"/>
  <c r="K399" i="42"/>
  <c r="L399" i="42"/>
  <c r="K400" i="42"/>
  <c r="M400" i="42" s="1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M432" i="42" s="1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M438" i="42" s="1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M452" i="42"/>
  <c r="K453" i="42"/>
  <c r="L453" i="42"/>
  <c r="K454" i="42"/>
  <c r="L454" i="42"/>
  <c r="M454" i="42" s="1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M518" i="42" s="1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M541" i="42" s="1"/>
  <c r="K542" i="42"/>
  <c r="L542" i="42"/>
  <c r="K543" i="42"/>
  <c r="M543" i="42" s="1"/>
  <c r="L543" i="42"/>
  <c r="K544" i="42"/>
  <c r="M544" i="42" s="1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M553" i="42" s="1"/>
  <c r="K554" i="42"/>
  <c r="L554" i="42"/>
  <c r="K555" i="42"/>
  <c r="L555" i="42"/>
  <c r="K556" i="42"/>
  <c r="L556" i="42"/>
  <c r="K557" i="42"/>
  <c r="L557" i="42"/>
  <c r="K558" i="42"/>
  <c r="M558" i="42" s="1"/>
  <c r="L558" i="42"/>
  <c r="K559" i="42"/>
  <c r="L559" i="42"/>
  <c r="M559" i="42" s="1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M577" i="42" s="1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M591" i="42" s="1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M598" i="42" s="1"/>
  <c r="L598" i="42"/>
  <c r="K599" i="42"/>
  <c r="L599" i="42"/>
  <c r="K600" i="42"/>
  <c r="L600" i="42"/>
  <c r="M600" i="42" s="1"/>
  <c r="K601" i="42"/>
  <c r="L601" i="42"/>
  <c r="M601" i="42" s="1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M615" i="42"/>
  <c r="K616" i="42"/>
  <c r="L616" i="42"/>
  <c r="M616" i="42" s="1"/>
  <c r="K617" i="42"/>
  <c r="L617" i="42"/>
  <c r="M617" i="42"/>
  <c r="K618" i="42"/>
  <c r="L618" i="42"/>
  <c r="K619" i="42"/>
  <c r="L619" i="42"/>
  <c r="M619" i="42" s="1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M636" i="42"/>
  <c r="K637" i="42"/>
  <c r="M637" i="42" s="1"/>
  <c r="L637" i="42"/>
  <c r="K638" i="42"/>
  <c r="L638" i="42"/>
  <c r="K639" i="42"/>
  <c r="L639" i="42"/>
  <c r="K640" i="42"/>
  <c r="L640" i="42"/>
  <c r="M640" i="42" s="1"/>
  <c r="K641" i="42"/>
  <c r="L641" i="42"/>
  <c r="K642" i="42"/>
  <c r="L642" i="42"/>
  <c r="M642" i="42" s="1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M652" i="42" s="1"/>
  <c r="L652" i="42"/>
  <c r="K653" i="42"/>
  <c r="L653" i="42"/>
  <c r="K654" i="42"/>
  <c r="L654" i="42"/>
  <c r="K655" i="42"/>
  <c r="L655" i="42"/>
  <c r="K656" i="42"/>
  <c r="M656" i="42" s="1"/>
  <c r="L656" i="42"/>
  <c r="K657" i="42"/>
  <c r="L657" i="42"/>
  <c r="K658" i="42"/>
  <c r="L658" i="42"/>
  <c r="K659" i="42"/>
  <c r="L659" i="42"/>
  <c r="M659" i="42" s="1"/>
  <c r="K660" i="42"/>
  <c r="L660" i="42"/>
  <c r="K661" i="42"/>
  <c r="L661" i="42"/>
  <c r="M661" i="42" s="1"/>
  <c r="K662" i="42"/>
  <c r="L662" i="42"/>
  <c r="M662" i="42"/>
  <c r="K663" i="42"/>
  <c r="M663" i="42" s="1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M675" i="42" s="1"/>
  <c r="K676" i="42"/>
  <c r="L676" i="42"/>
  <c r="K677" i="42"/>
  <c r="L677" i="42"/>
  <c r="M677" i="42"/>
  <c r="K678" i="42"/>
  <c r="L678" i="42"/>
  <c r="K679" i="42"/>
  <c r="L679" i="42"/>
  <c r="K680" i="42"/>
  <c r="L680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K12" i="42"/>
  <c r="L12" i="42"/>
  <c r="K13" i="42"/>
  <c r="M13" i="42" s="1"/>
  <c r="L13" i="42"/>
  <c r="K14" i="42"/>
  <c r="M14" i="42" s="1"/>
  <c r="L14" i="42"/>
  <c r="K15" i="42"/>
  <c r="L15" i="42"/>
  <c r="K16" i="42"/>
  <c r="M16" i="42" s="1"/>
  <c r="L16" i="42"/>
  <c r="L11" i="42"/>
  <c r="K11" i="42"/>
  <c r="M11" i="42" s="1"/>
  <c r="X751" i="42"/>
  <c r="V751" i="42"/>
  <c r="S751" i="42"/>
  <c r="X731" i="42"/>
  <c r="V731" i="42"/>
  <c r="S731" i="42"/>
  <c r="J47" i="44"/>
  <c r="X711" i="42"/>
  <c r="V711" i="42"/>
  <c r="S711" i="42"/>
  <c r="X691" i="42"/>
  <c r="V691" i="42"/>
  <c r="S691" i="42"/>
  <c r="J45" i="44" s="1"/>
  <c r="X671" i="42"/>
  <c r="V671" i="42"/>
  <c r="S671" i="42"/>
  <c r="X651" i="42"/>
  <c r="S651" i="42"/>
  <c r="J43" i="44"/>
  <c r="X631" i="42"/>
  <c r="V631" i="42"/>
  <c r="S631" i="42"/>
  <c r="J42" i="44" s="1"/>
  <c r="X611" i="42"/>
  <c r="V611" i="42"/>
  <c r="S611" i="42"/>
  <c r="X591" i="42"/>
  <c r="V591" i="42"/>
  <c r="S591" i="42"/>
  <c r="X571" i="42"/>
  <c r="V571" i="42"/>
  <c r="S571" i="42"/>
  <c r="X551" i="42"/>
  <c r="V551" i="42"/>
  <c r="S551" i="42"/>
  <c r="X531" i="42"/>
  <c r="V531" i="42"/>
  <c r="S531" i="42"/>
  <c r="J37" i="44"/>
  <c r="X511" i="42"/>
  <c r="V511" i="42"/>
  <c r="S511" i="42"/>
  <c r="X491" i="42"/>
  <c r="V491" i="42"/>
  <c r="S491" i="42"/>
  <c r="J35" i="44" s="1"/>
  <c r="X471" i="42"/>
  <c r="V471" i="42"/>
  <c r="S471" i="42"/>
  <c r="X451" i="42"/>
  <c r="V451" i="42"/>
  <c r="S451" i="42"/>
  <c r="X431" i="42"/>
  <c r="V431" i="42"/>
  <c r="S431" i="42"/>
  <c r="X411" i="42"/>
  <c r="V411" i="42"/>
  <c r="S411" i="42"/>
  <c r="J31" i="44"/>
  <c r="S391" i="42"/>
  <c r="X371" i="42"/>
  <c r="V371" i="42"/>
  <c r="S371" i="42"/>
  <c r="X351" i="42"/>
  <c r="V351" i="42"/>
  <c r="S351" i="42"/>
  <c r="X331" i="42"/>
  <c r="V331" i="42"/>
  <c r="S331" i="42"/>
  <c r="J27" i="44" s="1"/>
  <c r="X311" i="42"/>
  <c r="V311" i="42"/>
  <c r="S311" i="42"/>
  <c r="J26" i="44"/>
  <c r="X291" i="42"/>
  <c r="V291" i="42"/>
  <c r="S291" i="42"/>
  <c r="X271" i="42"/>
  <c r="V271" i="42"/>
  <c r="S271" i="42"/>
  <c r="X251" i="42"/>
  <c r="V251" i="42"/>
  <c r="S251" i="42"/>
  <c r="J23" i="44" s="1"/>
  <c r="S231" i="42"/>
  <c r="X211" i="42"/>
  <c r="V211" i="42"/>
  <c r="S211" i="42"/>
  <c r="J21" i="44"/>
  <c r="X191" i="42"/>
  <c r="V191" i="42"/>
  <c r="S191" i="42"/>
  <c r="S171" i="42"/>
  <c r="J19" i="44" s="1"/>
  <c r="X151" i="42"/>
  <c r="V151" i="42"/>
  <c r="S151" i="42"/>
  <c r="J18" i="44"/>
  <c r="X131" i="42"/>
  <c r="V131" i="42"/>
  <c r="S131" i="42"/>
  <c r="X111" i="42"/>
  <c r="V111" i="42"/>
  <c r="S111" i="42"/>
  <c r="X91" i="42"/>
  <c r="V91" i="42"/>
  <c r="S91" i="42"/>
  <c r="X71" i="42"/>
  <c r="V71" i="42"/>
  <c r="S71" i="42"/>
  <c r="J14" i="44" s="1"/>
  <c r="X51" i="42"/>
  <c r="Z51" i="42"/>
  <c r="N13" i="44" s="1"/>
  <c r="S51" i="42"/>
  <c r="X31" i="42"/>
  <c r="V31" i="42"/>
  <c r="Z31" i="42" s="1"/>
  <c r="S31" i="42"/>
  <c r="J12" i="44"/>
  <c r="X11" i="42"/>
  <c r="S11" i="42"/>
  <c r="N671" i="42"/>
  <c r="N651" i="42"/>
  <c r="N631" i="42"/>
  <c r="N611" i="42"/>
  <c r="N591" i="42"/>
  <c r="N571" i="42"/>
  <c r="N551" i="42"/>
  <c r="N531" i="42"/>
  <c r="N511" i="42"/>
  <c r="N491" i="42"/>
  <c r="N471" i="42"/>
  <c r="N451" i="42"/>
  <c r="N431" i="42"/>
  <c r="N391" i="42"/>
  <c r="N371" i="42"/>
  <c r="N351" i="42"/>
  <c r="N331" i="42"/>
  <c r="N311" i="42"/>
  <c r="N291" i="42"/>
  <c r="N271" i="42"/>
  <c r="N251" i="42"/>
  <c r="N231" i="42"/>
  <c r="N211" i="42"/>
  <c r="N191" i="42"/>
  <c r="N151" i="42"/>
  <c r="N131" i="42"/>
  <c r="N111" i="42"/>
  <c r="N91" i="42"/>
  <c r="N31" i="42"/>
  <c r="N11" i="42"/>
  <c r="M72" i="42"/>
  <c r="M73" i="42"/>
  <c r="M74" i="42"/>
  <c r="M77" i="42"/>
  <c r="M91" i="42"/>
  <c r="M92" i="42"/>
  <c r="M93" i="42"/>
  <c r="M95" i="42"/>
  <c r="M100" i="42"/>
  <c r="M277" i="42"/>
  <c r="C751" i="42"/>
  <c r="B751" i="42"/>
  <c r="B48" i="27" s="1"/>
  <c r="C731" i="42"/>
  <c r="C47" i="45" s="1"/>
  <c r="B731" i="42"/>
  <c r="C711" i="42"/>
  <c r="B711" i="42"/>
  <c r="B81" i="34" s="1"/>
  <c r="C691" i="42"/>
  <c r="C45" i="27" s="1"/>
  <c r="B691" i="42"/>
  <c r="C671" i="42"/>
  <c r="B671" i="42"/>
  <c r="B209" i="33" s="1"/>
  <c r="C651" i="42"/>
  <c r="C75" i="34" s="1"/>
  <c r="B651" i="42"/>
  <c r="C631" i="42"/>
  <c r="B631" i="42"/>
  <c r="B42" i="45" s="1"/>
  <c r="C611" i="42"/>
  <c r="C191" i="33" s="1"/>
  <c r="B611" i="42"/>
  <c r="C591" i="42"/>
  <c r="B591" i="42"/>
  <c r="B40" i="27" s="1"/>
  <c r="C571" i="42"/>
  <c r="C39" i="45" s="1"/>
  <c r="B571" i="42"/>
  <c r="C551" i="42"/>
  <c r="B551" i="42"/>
  <c r="B65" i="34" s="1"/>
  <c r="C531" i="42"/>
  <c r="C37" i="27" s="1"/>
  <c r="B531" i="42"/>
  <c r="C511" i="42"/>
  <c r="B511" i="42"/>
  <c r="B161" i="33" s="1"/>
  <c r="C491" i="42"/>
  <c r="C59" i="34" s="1"/>
  <c r="B491" i="42"/>
  <c r="C471" i="42"/>
  <c r="B471" i="42"/>
  <c r="B34" i="45" s="1"/>
  <c r="C451" i="42"/>
  <c r="C143" i="33" s="1"/>
  <c r="B451" i="42"/>
  <c r="C431" i="42"/>
  <c r="B431" i="42"/>
  <c r="B32" i="27" s="1"/>
  <c r="C411" i="42"/>
  <c r="C31" i="45" s="1"/>
  <c r="B411" i="42"/>
  <c r="C391" i="42"/>
  <c r="B391" i="42"/>
  <c r="B49" i="34" s="1"/>
  <c r="C371" i="42"/>
  <c r="C29" i="27" s="1"/>
  <c r="B371" i="42"/>
  <c r="C351" i="42"/>
  <c r="B351" i="42"/>
  <c r="B113" i="33" s="1"/>
  <c r="C331" i="42"/>
  <c r="C43" i="34" s="1"/>
  <c r="B331" i="42"/>
  <c r="C311" i="42"/>
  <c r="B311" i="42"/>
  <c r="B26" i="45" s="1"/>
  <c r="C291" i="42"/>
  <c r="C95" i="33" s="1"/>
  <c r="B291" i="42"/>
  <c r="C271" i="42"/>
  <c r="B271" i="42"/>
  <c r="B24" i="27" s="1"/>
  <c r="C251" i="42"/>
  <c r="C23" i="45" s="1"/>
  <c r="B251" i="42"/>
  <c r="C231" i="42"/>
  <c r="B231" i="42"/>
  <c r="B33" i="34" s="1"/>
  <c r="C211" i="42"/>
  <c r="C21" i="27" s="1"/>
  <c r="B211" i="42"/>
  <c r="C191" i="42"/>
  <c r="B191" i="42"/>
  <c r="B65" i="33" s="1"/>
  <c r="C171" i="42"/>
  <c r="C27" i="34" s="1"/>
  <c r="B171" i="42"/>
  <c r="C151" i="42"/>
  <c r="B151" i="42"/>
  <c r="B18" i="45" s="1"/>
  <c r="C131" i="42"/>
  <c r="C47" i="33" s="1"/>
  <c r="B131" i="42"/>
  <c r="C111" i="42"/>
  <c r="B111" i="42"/>
  <c r="B16" i="27" s="1"/>
  <c r="C91" i="42"/>
  <c r="C15" i="45" s="1"/>
  <c r="B91" i="42"/>
  <c r="C71" i="42"/>
  <c r="B71" i="42"/>
  <c r="B17" i="34" s="1"/>
  <c r="C51" i="42"/>
  <c r="C13" i="27" s="1"/>
  <c r="B51" i="42"/>
  <c r="C31" i="42"/>
  <c r="B31" i="42"/>
  <c r="B17" i="33" s="1"/>
  <c r="C11" i="42"/>
  <c r="C11" i="34" s="1"/>
  <c r="B11" i="42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N11" i="44" s="1"/>
  <c r="E11" i="32"/>
  <c r="G11" i="32"/>
  <c r="F11" i="34"/>
  <c r="K11" i="27" s="1"/>
  <c r="E11" i="45"/>
  <c r="J11" i="27" s="1"/>
  <c r="G11" i="33"/>
  <c r="G12" i="33"/>
  <c r="G13" i="33"/>
  <c r="G14" i="33"/>
  <c r="G15" i="33"/>
  <c r="G16" i="33"/>
  <c r="I11" i="31"/>
  <c r="G11" i="27" s="1"/>
  <c r="P11" i="40"/>
  <c r="AZ11" i="30"/>
  <c r="I11" i="29"/>
  <c r="E11" i="27" s="1"/>
  <c r="I11" i="28"/>
  <c r="D11" i="27" s="1"/>
  <c r="Q11" i="44"/>
  <c r="M51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 s="1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/>
  <c r="I13" i="29"/>
  <c r="E13" i="27" s="1"/>
  <c r="I13" i="28"/>
  <c r="D13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Z71" i="42"/>
  <c r="P41" i="40"/>
  <c r="AZ14" i="30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N15" i="44" s="1"/>
  <c r="P51" i="40"/>
  <c r="AZ15" i="30"/>
  <c r="E15" i="32"/>
  <c r="G15" i="32"/>
  <c r="G35" i="33"/>
  <c r="G36" i="33"/>
  <c r="G37" i="33"/>
  <c r="G38" i="33"/>
  <c r="G39" i="33"/>
  <c r="G40" i="33"/>
  <c r="F19" i="34"/>
  <c r="K15" i="27"/>
  <c r="E15" i="45"/>
  <c r="J15" i="27" s="1"/>
  <c r="I15" i="31"/>
  <c r="G15" i="27" s="1"/>
  <c r="I15" i="29"/>
  <c r="E15" i="27" s="1"/>
  <c r="I15" i="28"/>
  <c r="D15" i="27" s="1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Z111" i="42"/>
  <c r="P61" i="40"/>
  <c r="AZ16" i="30"/>
  <c r="F16" i="27" s="1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1" i="42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N17" i="44" s="1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N18" i="44" s="1"/>
  <c r="P81" i="40"/>
  <c r="AZ18" i="30"/>
  <c r="E18" i="32"/>
  <c r="G18" i="32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Z171" i="42"/>
  <c r="N19" i="44" s="1"/>
  <c r="I19" i="28"/>
  <c r="D19" i="27" s="1"/>
  <c r="P91" i="40"/>
  <c r="F19" i="27" s="1"/>
  <c r="AZ19" i="30"/>
  <c r="E19" i="32"/>
  <c r="G19" i="32"/>
  <c r="G59" i="33"/>
  <c r="G60" i="33"/>
  <c r="G61" i="33"/>
  <c r="G62" i="33"/>
  <c r="G63" i="33"/>
  <c r="G64" i="33"/>
  <c r="F27" i="34"/>
  <c r="K19" i="27" s="1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Z191" i="42"/>
  <c r="I20" i="28"/>
  <c r="D20" i="27" s="1"/>
  <c r="P101" i="40"/>
  <c r="AZ20" i="30"/>
  <c r="E20" i="32"/>
  <c r="H20" i="32" s="1"/>
  <c r="H20" i="27" s="1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Z211" i="42"/>
  <c r="I21" i="28"/>
  <c r="D21" i="27" s="1"/>
  <c r="I21" i="29"/>
  <c r="E21" i="27" s="1"/>
  <c r="P111" i="40"/>
  <c r="AZ21" i="30"/>
  <c r="I21" i="31"/>
  <c r="G21" i="27" s="1"/>
  <c r="E21" i="32"/>
  <c r="G21" i="32"/>
  <c r="G71" i="33"/>
  <c r="G72" i="33"/>
  <c r="G73" i="33"/>
  <c r="G74" i="33"/>
  <c r="G75" i="33"/>
  <c r="G76" i="33"/>
  <c r="F31" i="34"/>
  <c r="K21" i="27" s="1"/>
  <c r="E21" i="45"/>
  <c r="J21" i="27" s="1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Z231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N23" i="44" s="1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Z271" i="42"/>
  <c r="N24" i="44" s="1"/>
  <c r="I24" i="28"/>
  <c r="D24" i="27" s="1"/>
  <c r="I24" i="29"/>
  <c r="E24" i="27" s="1"/>
  <c r="AZ24" i="30"/>
  <c r="P141" i="40"/>
  <c r="I24" i="31"/>
  <c r="G24" i="27" s="1"/>
  <c r="E24" i="32"/>
  <c r="G24" i="32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N25" i="44" s="1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I26" i="28"/>
  <c r="D26" i="27"/>
  <c r="I26" i="29"/>
  <c r="E26" i="27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I27" i="28"/>
  <c r="D27" i="27" s="1"/>
  <c r="I27" i="29"/>
  <c r="E27" i="27"/>
  <c r="AZ27" i="30"/>
  <c r="P171" i="40"/>
  <c r="I27" i="31"/>
  <c r="G27" i="27" s="1"/>
  <c r="E27" i="32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N28" i="44" s="1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Z371" i="42"/>
  <c r="I29" i="28"/>
  <c r="D29" i="27" s="1"/>
  <c r="I29" i="29"/>
  <c r="E29" i="27" s="1"/>
  <c r="AZ29" i="30"/>
  <c r="F29" i="27" s="1"/>
  <c r="P191" i="40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 s="1"/>
  <c r="I30" i="29"/>
  <c r="E30" i="27" s="1"/>
  <c r="AZ30" i="30"/>
  <c r="P201" i="40"/>
  <c r="I30" i="31"/>
  <c r="G30" i="27" s="1"/>
  <c r="E30" i="32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1" i="42"/>
  <c r="M412" i="42"/>
  <c r="M413" i="42"/>
  <c r="M414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N31" i="44" s="1"/>
  <c r="I31" i="28"/>
  <c r="D31" i="27" s="1"/>
  <c r="E31" i="45"/>
  <c r="J31" i="27" s="1"/>
  <c r="I31" i="29"/>
  <c r="E31" i="27" s="1"/>
  <c r="AZ31" i="30"/>
  <c r="P211" i="40"/>
  <c r="I31" i="31"/>
  <c r="G31" i="27" s="1"/>
  <c r="E31" i="32"/>
  <c r="H31" i="32" s="1"/>
  <c r="H31" i="27" s="1"/>
  <c r="G31" i="32"/>
  <c r="G131" i="33"/>
  <c r="G132" i="33"/>
  <c r="G133" i="33"/>
  <c r="G134" i="33"/>
  <c r="G135" i="33"/>
  <c r="G136" i="33"/>
  <c r="F51" i="34"/>
  <c r="K31" i="27" s="1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N32" i="44" s="1"/>
  <c r="I32" i="28"/>
  <c r="D32" i="27" s="1"/>
  <c r="E32" i="45"/>
  <c r="J32" i="27" s="1"/>
  <c r="I32" i="29"/>
  <c r="E32" i="27" s="1"/>
  <c r="AZ32" i="30"/>
  <c r="F32" i="27" s="1"/>
  <c r="P221" i="40"/>
  <c r="I32" i="31"/>
  <c r="G32" i="27" s="1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N33" i="44" s="1"/>
  <c r="I33" i="28"/>
  <c r="D33" i="27" s="1"/>
  <c r="E33" i="45"/>
  <c r="J33" i="27" s="1"/>
  <c r="I33" i="29"/>
  <c r="E33" i="27" s="1"/>
  <c r="AZ33" i="30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Z471" i="42"/>
  <c r="I34" i="28"/>
  <c r="D34" i="27" s="1"/>
  <c r="E34" i="45"/>
  <c r="J34" i="27" s="1"/>
  <c r="I34" i="29"/>
  <c r="E34" i="27" s="1"/>
  <c r="AZ34" i="30"/>
  <c r="P241" i="40"/>
  <c r="I34" i="31"/>
  <c r="G34" i="27"/>
  <c r="E34" i="32"/>
  <c r="G34" i="32"/>
  <c r="G149" i="33"/>
  <c r="G150" i="33"/>
  <c r="G151" i="33"/>
  <c r="G152" i="33"/>
  <c r="G153" i="33"/>
  <c r="G154" i="33"/>
  <c r="F57" i="34"/>
  <c r="K34" i="27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Z511" i="42"/>
  <c r="N36" i="44" s="1"/>
  <c r="I36" i="28"/>
  <c r="D36" i="27" s="1"/>
  <c r="E36" i="45"/>
  <c r="J36" i="27" s="1"/>
  <c r="I36" i="29"/>
  <c r="E36" i="27" s="1"/>
  <c r="AZ36" i="30"/>
  <c r="F36" i="27" s="1"/>
  <c r="P261" i="40"/>
  <c r="I36" i="31"/>
  <c r="G36" i="27" s="1"/>
  <c r="E36" i="32"/>
  <c r="G36" i="32"/>
  <c r="G161" i="33"/>
  <c r="G162" i="33"/>
  <c r="G163" i="33"/>
  <c r="G164" i="33"/>
  <c r="G165" i="33"/>
  <c r="G166" i="33"/>
  <c r="F61" i="34"/>
  <c r="K36" i="27" s="1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Z531" i="42"/>
  <c r="I37" i="28"/>
  <c r="D37" i="27" s="1"/>
  <c r="E37" i="45"/>
  <c r="J37" i="27" s="1"/>
  <c r="I37" i="29"/>
  <c r="E37" i="27" s="1"/>
  <c r="AZ37" i="30"/>
  <c r="P271" i="40"/>
  <c r="F37" i="27" s="1"/>
  <c r="I37" i="31"/>
  <c r="G37" i="27"/>
  <c r="E37" i="32"/>
  <c r="G37" i="32"/>
  <c r="H37" i="32" s="1"/>
  <c r="H37" i="27" s="1"/>
  <c r="G167" i="33"/>
  <c r="G168" i="33"/>
  <c r="G169" i="33"/>
  <c r="G170" i="33"/>
  <c r="G171" i="33"/>
  <c r="G172" i="33"/>
  <c r="F63" i="34"/>
  <c r="K37" i="27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I38" i="28"/>
  <c r="D38" i="27" s="1"/>
  <c r="E38" i="45"/>
  <c r="J38" i="27" s="1"/>
  <c r="I38" i="29"/>
  <c r="E38" i="27" s="1"/>
  <c r="AZ38" i="30"/>
  <c r="P281" i="40"/>
  <c r="I38" i="31"/>
  <c r="G38" i="27"/>
  <c r="E38" i="32"/>
  <c r="G38" i="32"/>
  <c r="G173" i="33"/>
  <c r="G174" i="33"/>
  <c r="G175" i="33"/>
  <c r="G176" i="33"/>
  <c r="G177" i="33"/>
  <c r="G178" i="33"/>
  <c r="F65" i="34"/>
  <c r="K38" i="27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Z571" i="42"/>
  <c r="I39" i="28"/>
  <c r="D39" i="27" s="1"/>
  <c r="E39" i="45"/>
  <c r="J39" i="27" s="1"/>
  <c r="I39" i="29"/>
  <c r="E39" i="27" s="1"/>
  <c r="AZ39" i="30"/>
  <c r="P291" i="40"/>
  <c r="I39" i="31"/>
  <c r="G39" i="27" s="1"/>
  <c r="E39" i="32"/>
  <c r="G39" i="32"/>
  <c r="G179" i="33"/>
  <c r="G180" i="33"/>
  <c r="G181" i="33"/>
  <c r="G182" i="33"/>
  <c r="G183" i="33"/>
  <c r="G184" i="33"/>
  <c r="F67" i="34"/>
  <c r="K39" i="27" s="1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Z591" i="42"/>
  <c r="N40" i="44" s="1"/>
  <c r="I40" i="28"/>
  <c r="D40" i="27" s="1"/>
  <c r="E40" i="45"/>
  <c r="J40" i="27" s="1"/>
  <c r="I40" i="29"/>
  <c r="E40" i="27"/>
  <c r="AZ40" i="30"/>
  <c r="P301" i="40"/>
  <c r="I40" i="31"/>
  <c r="G40" i="27"/>
  <c r="E40" i="32"/>
  <c r="G40" i="32"/>
  <c r="H40" i="32" s="1"/>
  <c r="H40" i="27" s="1"/>
  <c r="G185" i="33"/>
  <c r="G186" i="33"/>
  <c r="G187" i="33"/>
  <c r="G188" i="33"/>
  <c r="G189" i="33"/>
  <c r="G190" i="33"/>
  <c r="F69" i="34"/>
  <c r="K40" i="27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Z611" i="42"/>
  <c r="N41" i="44" s="1"/>
  <c r="I41" i="28"/>
  <c r="D41" i="27" s="1"/>
  <c r="E41" i="45"/>
  <c r="J41" i="27" s="1"/>
  <c r="I41" i="29"/>
  <c r="E41" i="27"/>
  <c r="AZ41" i="30"/>
  <c r="P311" i="40"/>
  <c r="I41" i="31"/>
  <c r="G41" i="27" s="1"/>
  <c r="E41" i="32"/>
  <c r="G41" i="32"/>
  <c r="G191" i="33"/>
  <c r="G192" i="33"/>
  <c r="G193" i="33"/>
  <c r="G194" i="33"/>
  <c r="G195" i="33"/>
  <c r="G196" i="33"/>
  <c r="F71" i="34"/>
  <c r="K41" i="27" s="1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N42" i="44" s="1"/>
  <c r="I42" i="28"/>
  <c r="D42" i="27" s="1"/>
  <c r="E42" i="45"/>
  <c r="J42" i="27" s="1"/>
  <c r="I42" i="29"/>
  <c r="E42" i="27" s="1"/>
  <c r="AZ42" i="30"/>
  <c r="F42" i="27" s="1"/>
  <c r="P321" i="40"/>
  <c r="I42" i="31"/>
  <c r="G42" i="27" s="1"/>
  <c r="E42" i="32"/>
  <c r="G42" i="32"/>
  <c r="G197" i="33"/>
  <c r="G198" i="33"/>
  <c r="G199" i="33"/>
  <c r="G200" i="33"/>
  <c r="G201" i="33"/>
  <c r="G202" i="33"/>
  <c r="F73" i="34"/>
  <c r="K42" i="27" s="1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/>
  <c r="AZ43" i="30"/>
  <c r="P331" i="40"/>
  <c r="I43" i="31"/>
  <c r="G43" i="27"/>
  <c r="E43" i="32"/>
  <c r="G43" i="32"/>
  <c r="H43" i="32" s="1"/>
  <c r="H43" i="27" s="1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Z671" i="42"/>
  <c r="N44" i="44" s="1"/>
  <c r="I44" i="28"/>
  <c r="D44" i="27" s="1"/>
  <c r="E44" i="45"/>
  <c r="J44" i="27" s="1"/>
  <c r="I44" i="29"/>
  <c r="E44" i="27"/>
  <c r="AZ44" i="30"/>
  <c r="P341" i="40"/>
  <c r="I44" i="31"/>
  <c r="G44" i="27"/>
  <c r="E44" i="32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Z691" i="42"/>
  <c r="I45" i="28"/>
  <c r="D45" i="27" s="1"/>
  <c r="E45" i="45"/>
  <c r="J45" i="27" s="1"/>
  <c r="I45" i="29"/>
  <c r="E45" i="27" s="1"/>
  <c r="AZ45" i="30"/>
  <c r="P351" i="40"/>
  <c r="F45" i="27" s="1"/>
  <c r="I45" i="31"/>
  <c r="G45" i="27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i="32" s="1"/>
  <c r="H46" i="27" s="1"/>
  <c r="G46" i="32"/>
  <c r="G221" i="33"/>
  <c r="G222" i="33"/>
  <c r="G223" i="33"/>
  <c r="G224" i="33"/>
  <c r="G225" i="33"/>
  <c r="G226" i="33"/>
  <c r="F81" i="34"/>
  <c r="K46" i="27" s="1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I47" i="28"/>
  <c r="D47" i="27" s="1"/>
  <c r="E47" i="45"/>
  <c r="J47" i="27" s="1"/>
  <c r="I47" i="29"/>
  <c r="E47" i="27" s="1"/>
  <c r="AZ47" i="30"/>
  <c r="F47" i="27" s="1"/>
  <c r="P371" i="40"/>
  <c r="I47" i="31"/>
  <c r="G47" i="27" s="1"/>
  <c r="E47" i="32"/>
  <c r="G47" i="32"/>
  <c r="G227" i="33"/>
  <c r="G228" i="33"/>
  <c r="G229" i="33"/>
  <c r="G230" i="33"/>
  <c r="G231" i="33"/>
  <c r="G232" i="33"/>
  <c r="F83" i="34"/>
  <c r="K47" i="27" s="1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G233" i="33"/>
  <c r="G234" i="33"/>
  <c r="G235" i="33"/>
  <c r="G236" i="33"/>
  <c r="G237" i="33"/>
  <c r="G238" i="33"/>
  <c r="F85" i="34"/>
  <c r="K48" i="27" s="1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I49" i="28"/>
  <c r="D49" i="27" s="1"/>
  <c r="E49" i="45"/>
  <c r="J49" i="27"/>
  <c r="I49" i="29"/>
  <c r="E49" i="27"/>
  <c r="AZ49" i="30"/>
  <c r="P391" i="40"/>
  <c r="F49" i="27" s="1"/>
  <c r="I49" i="31"/>
  <c r="G49" i="27" s="1"/>
  <c r="E49" i="32"/>
  <c r="H49" i="32" s="1"/>
  <c r="H49" i="27" s="1"/>
  <c r="G49" i="32"/>
  <c r="G239" i="33"/>
  <c r="G240" i="33"/>
  <c r="G241" i="33"/>
  <c r="G242" i="33"/>
  <c r="G243" i="33"/>
  <c r="G244" i="33"/>
  <c r="F87" i="34"/>
  <c r="K49" i="27" s="1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/>
  <c r="I50" i="28"/>
  <c r="D50" i="27" s="1"/>
  <c r="E50" i="45"/>
  <c r="J50" i="27" s="1"/>
  <c r="I50" i="29"/>
  <c r="E50" i="27" s="1"/>
  <c r="AZ50" i="30"/>
  <c r="F50" i="27" s="1"/>
  <c r="P401" i="40"/>
  <c r="I50" i="31"/>
  <c r="G50" i="27" s="1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/>
  <c r="I51" i="29"/>
  <c r="E51" i="27" s="1"/>
  <c r="AZ51" i="30"/>
  <c r="P411" i="40"/>
  <c r="I51" i="31"/>
  <c r="G51" i="27" s="1"/>
  <c r="E51" i="32"/>
  <c r="H51" i="32" s="1"/>
  <c r="H51" i="27" s="1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S831" i="42"/>
  <c r="C91" i="34"/>
  <c r="B91" i="34"/>
  <c r="C89" i="34"/>
  <c r="B89" i="34"/>
  <c r="C87" i="34"/>
  <c r="B87" i="34"/>
  <c r="C85" i="34"/>
  <c r="C83" i="34"/>
  <c r="C81" i="34"/>
  <c r="C79" i="34"/>
  <c r="C77" i="34"/>
  <c r="C73" i="34"/>
  <c r="C69" i="34"/>
  <c r="B69" i="34"/>
  <c r="C67" i="34"/>
  <c r="C65" i="34"/>
  <c r="C63" i="34"/>
  <c r="C61" i="34"/>
  <c r="C57" i="34"/>
  <c r="C53" i="34"/>
  <c r="B53" i="34"/>
  <c r="C51" i="34"/>
  <c r="C49" i="34"/>
  <c r="C47" i="34"/>
  <c r="C45" i="34"/>
  <c r="C41" i="34"/>
  <c r="C37" i="34"/>
  <c r="B37" i="34"/>
  <c r="C35" i="34"/>
  <c r="C33" i="34"/>
  <c r="C31" i="34"/>
  <c r="C29" i="34"/>
  <c r="C25" i="34"/>
  <c r="C21" i="34"/>
  <c r="B21" i="34"/>
  <c r="C19" i="34"/>
  <c r="C17" i="34"/>
  <c r="C15" i="34"/>
  <c r="C13" i="34"/>
  <c r="C51" i="27"/>
  <c r="B51" i="27"/>
  <c r="C50" i="27"/>
  <c r="B50" i="27"/>
  <c r="C49" i="27"/>
  <c r="B49" i="27"/>
  <c r="C48" i="27"/>
  <c r="C47" i="27"/>
  <c r="C46" i="27"/>
  <c r="C44" i="27"/>
  <c r="C42" i="27"/>
  <c r="B42" i="27"/>
  <c r="C41" i="27"/>
  <c r="C40" i="27"/>
  <c r="C39" i="27"/>
  <c r="C38" i="27"/>
  <c r="C36" i="27"/>
  <c r="C34" i="27"/>
  <c r="B34" i="27"/>
  <c r="C33" i="27"/>
  <c r="C32" i="27"/>
  <c r="C31" i="27"/>
  <c r="C30" i="27"/>
  <c r="C28" i="27"/>
  <c r="C26" i="27"/>
  <c r="B26" i="27"/>
  <c r="C25" i="27"/>
  <c r="C24" i="27"/>
  <c r="C22" i="27"/>
  <c r="C20" i="27"/>
  <c r="C18" i="27"/>
  <c r="B18" i="27"/>
  <c r="C17" i="27"/>
  <c r="C16" i="27"/>
  <c r="C15" i="27"/>
  <c r="C14" i="27"/>
  <c r="C12" i="27"/>
  <c r="C51" i="45"/>
  <c r="B51" i="45"/>
  <c r="C50" i="45"/>
  <c r="B50" i="45"/>
  <c r="C49" i="45"/>
  <c r="B49" i="45"/>
  <c r="C48" i="45"/>
  <c r="C46" i="45"/>
  <c r="C44" i="45"/>
  <c r="B44" i="45"/>
  <c r="C43" i="45"/>
  <c r="C42" i="45"/>
  <c r="C41" i="45"/>
  <c r="C40" i="45"/>
  <c r="C38" i="45"/>
  <c r="C36" i="45"/>
  <c r="B36" i="45"/>
  <c r="C35" i="45"/>
  <c r="C34" i="45"/>
  <c r="C33" i="45"/>
  <c r="C32" i="45"/>
  <c r="C30" i="45"/>
  <c r="C28" i="45"/>
  <c r="B28" i="45"/>
  <c r="C27" i="45"/>
  <c r="C26" i="45"/>
  <c r="C25" i="45"/>
  <c r="C24" i="45"/>
  <c r="C22" i="45"/>
  <c r="C20" i="45"/>
  <c r="B20" i="45"/>
  <c r="C19" i="45"/>
  <c r="C18" i="45"/>
  <c r="C17" i="45"/>
  <c r="C16" i="45"/>
  <c r="C14" i="45"/>
  <c r="C12" i="45"/>
  <c r="B12" i="45"/>
  <c r="C11" i="45"/>
  <c r="C251" i="33"/>
  <c r="B251" i="33"/>
  <c r="C245" i="33"/>
  <c r="B245" i="33"/>
  <c r="C239" i="33"/>
  <c r="B239" i="33"/>
  <c r="C233" i="33"/>
  <c r="C221" i="33"/>
  <c r="B221" i="33"/>
  <c r="C215" i="33"/>
  <c r="C209" i="33"/>
  <c r="C203" i="33"/>
  <c r="C197" i="33"/>
  <c r="C185" i="33"/>
  <c r="C173" i="33"/>
  <c r="B173" i="33"/>
  <c r="C167" i="33"/>
  <c r="C161" i="33"/>
  <c r="C155" i="33"/>
  <c r="C149" i="33"/>
  <c r="C137" i="33"/>
  <c r="C125" i="33"/>
  <c r="B125" i="33"/>
  <c r="C119" i="33"/>
  <c r="C113" i="33"/>
  <c r="C107" i="33"/>
  <c r="C101" i="33"/>
  <c r="C89" i="33"/>
  <c r="C77" i="33"/>
  <c r="B77" i="33"/>
  <c r="C71" i="33"/>
  <c r="C65" i="33"/>
  <c r="C59" i="33"/>
  <c r="C53" i="33"/>
  <c r="C41" i="33"/>
  <c r="C29" i="33"/>
  <c r="B29" i="33"/>
  <c r="C23" i="33"/>
  <c r="C17" i="33"/>
  <c r="C11" i="33"/>
  <c r="C51" i="32"/>
  <c r="B51" i="32"/>
  <c r="C50" i="32"/>
  <c r="B50" i="32"/>
  <c r="C49" i="32"/>
  <c r="B49" i="32"/>
  <c r="C48" i="32"/>
  <c r="C47" i="32"/>
  <c r="C46" i="32"/>
  <c r="C45" i="32"/>
  <c r="C44" i="32"/>
  <c r="C42" i="32"/>
  <c r="C40" i="32"/>
  <c r="B40" i="32"/>
  <c r="C39" i="32"/>
  <c r="C38" i="32"/>
  <c r="C37" i="32"/>
  <c r="C36" i="32"/>
  <c r="C34" i="32"/>
  <c r="C32" i="32"/>
  <c r="B32" i="32"/>
  <c r="C31" i="32"/>
  <c r="C30" i="32"/>
  <c r="C29" i="32"/>
  <c r="C28" i="32"/>
  <c r="C26" i="32"/>
  <c r="C24" i="32"/>
  <c r="B24" i="32"/>
  <c r="C23" i="32"/>
  <c r="C22" i="32"/>
  <c r="C21" i="32"/>
  <c r="C20" i="32"/>
  <c r="C18" i="32"/>
  <c r="C16" i="32"/>
  <c r="B16" i="32"/>
  <c r="C15" i="32"/>
  <c r="C14" i="32"/>
  <c r="C13" i="32"/>
  <c r="C12" i="32"/>
  <c r="C51" i="31"/>
  <c r="B51" i="31"/>
  <c r="C50" i="31"/>
  <c r="B50" i="31"/>
  <c r="C49" i="31"/>
  <c r="B49" i="31"/>
  <c r="C48" i="31"/>
  <c r="C47" i="31"/>
  <c r="C46" i="31"/>
  <c r="C44" i="31"/>
  <c r="C42" i="31"/>
  <c r="B42" i="31"/>
  <c r="C41" i="31"/>
  <c r="C40" i="31"/>
  <c r="C39" i="31"/>
  <c r="C38" i="31"/>
  <c r="C36" i="31"/>
  <c r="C34" i="31"/>
  <c r="B34" i="31"/>
  <c r="C33" i="31"/>
  <c r="C32" i="31"/>
  <c r="C31" i="31"/>
  <c r="C30" i="31"/>
  <c r="C28" i="31"/>
  <c r="C26" i="31"/>
  <c r="B26" i="31"/>
  <c r="C25" i="31"/>
  <c r="C24" i="31"/>
  <c r="C22" i="31"/>
  <c r="C20" i="31"/>
  <c r="C18" i="31"/>
  <c r="B18" i="31"/>
  <c r="C17" i="31"/>
  <c r="C16" i="31"/>
  <c r="C15" i="31"/>
  <c r="C14" i="31"/>
  <c r="C12" i="31"/>
  <c r="C411" i="40"/>
  <c r="B411" i="40"/>
  <c r="C401" i="40"/>
  <c r="B401" i="40"/>
  <c r="C391" i="40"/>
  <c r="B391" i="40"/>
  <c r="C381" i="40"/>
  <c r="C361" i="40"/>
  <c r="C341" i="40"/>
  <c r="B341" i="40"/>
  <c r="C331" i="40"/>
  <c r="C321" i="40"/>
  <c r="C311" i="40"/>
  <c r="C301" i="40"/>
  <c r="C281" i="40"/>
  <c r="C261" i="40"/>
  <c r="B261" i="40"/>
  <c r="C251" i="40"/>
  <c r="C241" i="40"/>
  <c r="C231" i="40"/>
  <c r="C221" i="40"/>
  <c r="C201" i="40"/>
  <c r="C181" i="40"/>
  <c r="B181" i="40"/>
  <c r="C171" i="40"/>
  <c r="C161" i="40"/>
  <c r="C151" i="40"/>
  <c r="C141" i="40"/>
  <c r="C121" i="40"/>
  <c r="C101" i="40"/>
  <c r="B101" i="40"/>
  <c r="C91" i="40"/>
  <c r="C81" i="40"/>
  <c r="C71" i="40"/>
  <c r="C61" i="40"/>
  <c r="C41" i="40"/>
  <c r="C21" i="40"/>
  <c r="B21" i="40"/>
  <c r="C11" i="40"/>
  <c r="C51" i="30"/>
  <c r="B51" i="30"/>
  <c r="C50" i="30"/>
  <c r="B50" i="30"/>
  <c r="C49" i="30"/>
  <c r="B49" i="30"/>
  <c r="C48" i="30"/>
  <c r="C46" i="30"/>
  <c r="B46" i="30"/>
  <c r="C45" i="30"/>
  <c r="C44" i="30"/>
  <c r="C43" i="30"/>
  <c r="C42" i="30"/>
  <c r="C40" i="30"/>
  <c r="C38" i="30"/>
  <c r="B38" i="30"/>
  <c r="C37" i="30"/>
  <c r="C36" i="30"/>
  <c r="C35" i="30"/>
  <c r="C34" i="30"/>
  <c r="C32" i="30"/>
  <c r="C30" i="30"/>
  <c r="B30" i="30"/>
  <c r="C29" i="30"/>
  <c r="C28" i="30"/>
  <c r="C27" i="30"/>
  <c r="C26" i="30"/>
  <c r="C24" i="30"/>
  <c r="C22" i="30"/>
  <c r="B22" i="30"/>
  <c r="C21" i="30"/>
  <c r="C20" i="30"/>
  <c r="C19" i="30"/>
  <c r="C18" i="30"/>
  <c r="C16" i="30"/>
  <c r="C14" i="30"/>
  <c r="B14" i="30"/>
  <c r="C13" i="30"/>
  <c r="C12" i="30"/>
  <c r="C11" i="30"/>
  <c r="C51" i="29"/>
  <c r="B51" i="29"/>
  <c r="C50" i="29"/>
  <c r="B50" i="29"/>
  <c r="C49" i="29"/>
  <c r="B49" i="29"/>
  <c r="C48" i="29"/>
  <c r="C47" i="29"/>
  <c r="C46" i="29"/>
  <c r="C45" i="29"/>
  <c r="C44" i="29"/>
  <c r="C42" i="29"/>
  <c r="C40" i="29"/>
  <c r="B40" i="29"/>
  <c r="C39" i="29"/>
  <c r="C38" i="29"/>
  <c r="C37" i="29"/>
  <c r="C36" i="29"/>
  <c r="C34" i="29"/>
  <c r="C32" i="29"/>
  <c r="B32" i="29"/>
  <c r="C31" i="29"/>
  <c r="C30" i="29"/>
  <c r="C29" i="29"/>
  <c r="C28" i="29"/>
  <c r="C26" i="29"/>
  <c r="C24" i="29"/>
  <c r="B24" i="29"/>
  <c r="C23" i="29"/>
  <c r="C22" i="29"/>
  <c r="C21" i="29"/>
  <c r="C20" i="29"/>
  <c r="C18" i="29"/>
  <c r="C16" i="29"/>
  <c r="B16" i="29"/>
  <c r="C15" i="29"/>
  <c r="C14" i="29"/>
  <c r="C13" i="29"/>
  <c r="C12" i="29"/>
  <c r="C14" i="28"/>
  <c r="C15" i="28"/>
  <c r="C16" i="28"/>
  <c r="C18" i="28"/>
  <c r="C19" i="28"/>
  <c r="C20" i="28"/>
  <c r="C22" i="28"/>
  <c r="C23" i="28"/>
  <c r="C24" i="28"/>
  <c r="C26" i="28"/>
  <c r="C27" i="28"/>
  <c r="C28" i="28"/>
  <c r="C30" i="28"/>
  <c r="C31" i="28"/>
  <c r="C32" i="28"/>
  <c r="C34" i="28"/>
  <c r="C35" i="28"/>
  <c r="C36" i="28"/>
  <c r="C38" i="28"/>
  <c r="C39" i="28"/>
  <c r="C40" i="28"/>
  <c r="C42" i="28"/>
  <c r="C43" i="28"/>
  <c r="C44" i="28"/>
  <c r="C46" i="28"/>
  <c r="C47" i="28"/>
  <c r="C48" i="28"/>
  <c r="C49" i="28"/>
  <c r="C50" i="28"/>
  <c r="C51" i="28"/>
  <c r="B15" i="28"/>
  <c r="B17" i="28"/>
  <c r="B19" i="28"/>
  <c r="B21" i="28"/>
  <c r="B23" i="28"/>
  <c r="B25" i="28"/>
  <c r="B27" i="28"/>
  <c r="B29" i="28"/>
  <c r="B31" i="28"/>
  <c r="B33" i="28"/>
  <c r="B35" i="28"/>
  <c r="B37" i="28"/>
  <c r="B39" i="28"/>
  <c r="B41" i="28"/>
  <c r="B43" i="28"/>
  <c r="B45" i="28"/>
  <c r="B47" i="28"/>
  <c r="B49" i="28"/>
  <c r="B50" i="28"/>
  <c r="B51" i="28"/>
  <c r="B13" i="28"/>
  <c r="B11" i="28"/>
  <c r="C12" i="28"/>
  <c r="C11" i="28"/>
  <c r="C14" i="44"/>
  <c r="C16" i="44"/>
  <c r="C17" i="44"/>
  <c r="C18" i="44"/>
  <c r="C20" i="44"/>
  <c r="C21" i="44"/>
  <c r="C22" i="44"/>
  <c r="C24" i="44"/>
  <c r="C25" i="44"/>
  <c r="C26" i="44"/>
  <c r="C28" i="44"/>
  <c r="C29" i="44"/>
  <c r="C30" i="44"/>
  <c r="C32" i="44"/>
  <c r="C33" i="44"/>
  <c r="C34" i="44"/>
  <c r="C36" i="44"/>
  <c r="C37" i="44"/>
  <c r="C38" i="44"/>
  <c r="C40" i="44"/>
  <c r="C41" i="44"/>
  <c r="C42" i="44"/>
  <c r="C44" i="44"/>
  <c r="C45" i="44"/>
  <c r="C46" i="44"/>
  <c r="C48" i="44"/>
  <c r="C49" i="44"/>
  <c r="C50" i="44"/>
  <c r="C51" i="44"/>
  <c r="B51" i="44"/>
  <c r="B50" i="44"/>
  <c r="B49" i="44"/>
  <c r="B46" i="44"/>
  <c r="B38" i="44"/>
  <c r="B30" i="44"/>
  <c r="B22" i="44"/>
  <c r="B14" i="44"/>
  <c r="C13" i="44"/>
  <c r="B13" i="44"/>
  <c r="C12" i="44"/>
  <c r="B12" i="44"/>
  <c r="C11" i="44"/>
  <c r="B11" i="44"/>
  <c r="AB831" i="42"/>
  <c r="N14" i="44"/>
  <c r="N16" i="44"/>
  <c r="N20" i="44"/>
  <c r="N21" i="44"/>
  <c r="N22" i="44"/>
  <c r="N26" i="44"/>
  <c r="N27" i="44"/>
  <c r="N29" i="44"/>
  <c r="N30" i="44"/>
  <c r="N34" i="44"/>
  <c r="N35" i="44"/>
  <c r="N37" i="44"/>
  <c r="N39" i="44"/>
  <c r="N45" i="44"/>
  <c r="N46" i="44"/>
  <c r="N47" i="44"/>
  <c r="N48" i="44"/>
  <c r="N51" i="44"/>
  <c r="D52" i="45"/>
  <c r="L51" i="44"/>
  <c r="L50" i="44"/>
  <c r="L49" i="44"/>
  <c r="L48" i="44"/>
  <c r="L47" i="44"/>
  <c r="L46" i="44"/>
  <c r="L45" i="44"/>
  <c r="L44" i="44"/>
  <c r="L43" i="44"/>
  <c r="L42" i="44"/>
  <c r="L41" i="44"/>
  <c r="L40" i="44"/>
  <c r="L39" i="44"/>
  <c r="L38" i="44"/>
  <c r="L37" i="44"/>
  <c r="L36" i="44"/>
  <c r="L35" i="44"/>
  <c r="L34" i="44"/>
  <c r="L33" i="44"/>
  <c r="L32" i="44"/>
  <c r="L31" i="44"/>
  <c r="L30" i="44"/>
  <c r="L29" i="44"/>
  <c r="L28" i="44"/>
  <c r="L27" i="44"/>
  <c r="L26" i="44"/>
  <c r="L25" i="44"/>
  <c r="L24" i="44"/>
  <c r="L23" i="44"/>
  <c r="L22" i="44"/>
  <c r="L21" i="44"/>
  <c r="L20" i="44"/>
  <c r="L19" i="44"/>
  <c r="L18" i="44"/>
  <c r="L17" i="44"/>
  <c r="L16" i="44"/>
  <c r="L15" i="44"/>
  <c r="L14" i="44"/>
  <c r="L13" i="44"/>
  <c r="L12" i="44"/>
  <c r="L11" i="44"/>
  <c r="K51" i="44"/>
  <c r="K50" i="44"/>
  <c r="K49" i="44"/>
  <c r="K48" i="44"/>
  <c r="K47" i="44"/>
  <c r="K46" i="44"/>
  <c r="K45" i="44"/>
  <c r="K44" i="44"/>
  <c r="K43" i="44"/>
  <c r="K42" i="44"/>
  <c r="K41" i="44"/>
  <c r="K40" i="44"/>
  <c r="K39" i="44"/>
  <c r="K38" i="44"/>
  <c r="K37" i="44"/>
  <c r="K36" i="44"/>
  <c r="K35" i="44"/>
  <c r="K34" i="44"/>
  <c r="K33" i="44"/>
  <c r="K32" i="44"/>
  <c r="K31" i="44"/>
  <c r="K30" i="44"/>
  <c r="K29" i="44"/>
  <c r="K28" i="44"/>
  <c r="K27" i="44"/>
  <c r="K26" i="44"/>
  <c r="K25" i="44"/>
  <c r="K24" i="44"/>
  <c r="K23" i="44"/>
  <c r="K22" i="44"/>
  <c r="K21" i="44"/>
  <c r="K20" i="44"/>
  <c r="K19" i="44"/>
  <c r="K18" i="44"/>
  <c r="K17" i="44"/>
  <c r="K16" i="44"/>
  <c r="K15" i="44"/>
  <c r="K14" i="44"/>
  <c r="K13" i="44"/>
  <c r="K12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1" i="44"/>
  <c r="E11" i="44"/>
  <c r="E12" i="44"/>
  <c r="D51" i="44"/>
  <c r="D19" i="44"/>
  <c r="O831" i="42"/>
  <c r="Q831" i="42"/>
  <c r="V831" i="42"/>
  <c r="X831" i="42"/>
  <c r="B190" i="42"/>
  <c r="P171" i="42"/>
  <c r="Y171" i="42" s="1"/>
  <c r="H45" i="32"/>
  <c r="H45" i="27" s="1"/>
  <c r="H215" i="33"/>
  <c r="I45" i="27" s="1"/>
  <c r="B730" i="42"/>
  <c r="B490" i="42"/>
  <c r="B430" i="42"/>
  <c r="B770" i="42"/>
  <c r="M354" i="42"/>
  <c r="P351" i="42" s="1"/>
  <c r="B330" i="42"/>
  <c r="D26" i="44"/>
  <c r="M495" i="42"/>
  <c r="P491" i="42" s="1"/>
  <c r="M37" i="42"/>
  <c r="M381" i="42"/>
  <c r="G831" i="42"/>
  <c r="D48" i="44"/>
  <c r="B710" i="42"/>
  <c r="P691" i="42"/>
  <c r="G45" i="44" s="1"/>
  <c r="B470" i="42"/>
  <c r="D33" i="44"/>
  <c r="P311" i="42"/>
  <c r="Y311" i="42" s="1"/>
  <c r="D14" i="44"/>
  <c r="P71" i="42"/>
  <c r="Y71" i="42" s="1"/>
  <c r="M14" i="44" s="1"/>
  <c r="B90" i="42"/>
  <c r="D31" i="44"/>
  <c r="P431" i="42"/>
  <c r="G32" i="44" s="1"/>
  <c r="D32" i="44"/>
  <c r="B450" i="42"/>
  <c r="B370" i="42"/>
  <c r="P671" i="42"/>
  <c r="G44" i="44" s="1"/>
  <c r="B290" i="42"/>
  <c r="B150" i="42"/>
  <c r="D17" i="44"/>
  <c r="P131" i="42"/>
  <c r="G17" i="44" s="1"/>
  <c r="G19" i="44"/>
  <c r="B230" i="42"/>
  <c r="P211" i="42"/>
  <c r="G21" i="44" s="1"/>
  <c r="D21" i="44"/>
  <c r="D24" i="44"/>
  <c r="B510" i="42"/>
  <c r="D35" i="44"/>
  <c r="B570" i="42"/>
  <c r="B690" i="42"/>
  <c r="D45" i="44"/>
  <c r="D47" i="44"/>
  <c r="B750" i="42"/>
  <c r="P711" i="42"/>
  <c r="G46" i="44" s="1"/>
  <c r="D50" i="44"/>
  <c r="N49" i="44"/>
  <c r="D38" i="44"/>
  <c r="P551" i="42"/>
  <c r="G38" i="44" s="1"/>
  <c r="P91" i="42"/>
  <c r="G15" i="44" s="1"/>
  <c r="D15" i="44"/>
  <c r="B110" i="42"/>
  <c r="J20" i="44"/>
  <c r="B130" i="42"/>
  <c r="P111" i="42"/>
  <c r="G16" i="44"/>
  <c r="D16" i="44"/>
  <c r="P31" i="42"/>
  <c r="Y31" i="42" s="1"/>
  <c r="B11" i="45"/>
  <c r="B11" i="32"/>
  <c r="B11" i="40"/>
  <c r="B11" i="29"/>
  <c r="B11" i="27"/>
  <c r="B11" i="33"/>
  <c r="B11" i="31"/>
  <c r="B11" i="30"/>
  <c r="B11" i="34"/>
  <c r="B13" i="45"/>
  <c r="B13" i="32"/>
  <c r="B31" i="40"/>
  <c r="B13" i="29"/>
  <c r="B13" i="27"/>
  <c r="B23" i="33"/>
  <c r="B13" i="31"/>
  <c r="B13" i="30"/>
  <c r="B15" i="34"/>
  <c r="B15" i="45"/>
  <c r="B15" i="32"/>
  <c r="B51" i="40"/>
  <c r="B15" i="29"/>
  <c r="B15" i="44"/>
  <c r="B15" i="27"/>
  <c r="B35" i="33"/>
  <c r="B15" i="31"/>
  <c r="B15" i="30"/>
  <c r="B19" i="34"/>
  <c r="B17" i="45"/>
  <c r="B17" i="32"/>
  <c r="B71" i="40"/>
  <c r="B17" i="29"/>
  <c r="B17" i="27"/>
  <c r="B47" i="33"/>
  <c r="B17" i="31"/>
  <c r="B17" i="30"/>
  <c r="B17" i="44"/>
  <c r="B23" i="34"/>
  <c r="B19" i="45"/>
  <c r="B19" i="32"/>
  <c r="B91" i="40"/>
  <c r="B19" i="29"/>
  <c r="B19" i="44"/>
  <c r="B19" i="27"/>
  <c r="B59" i="33"/>
  <c r="B19" i="31"/>
  <c r="B19" i="30"/>
  <c r="B27" i="34"/>
  <c r="B21" i="45"/>
  <c r="B21" i="32"/>
  <c r="B111" i="40"/>
  <c r="B21" i="29"/>
  <c r="B21" i="27"/>
  <c r="B71" i="33"/>
  <c r="B21" i="31"/>
  <c r="B21" i="30"/>
  <c r="B21" i="44"/>
  <c r="B31" i="34"/>
  <c r="B23" i="45"/>
  <c r="B23" i="32"/>
  <c r="B131" i="40"/>
  <c r="B23" i="29"/>
  <c r="B23" i="44"/>
  <c r="B23" i="27"/>
  <c r="B83" i="33"/>
  <c r="B23" i="31"/>
  <c r="B23" i="30"/>
  <c r="B35" i="34"/>
  <c r="B25" i="45"/>
  <c r="B25" i="32"/>
  <c r="B151" i="40"/>
  <c r="B25" i="29"/>
  <c r="B25" i="27"/>
  <c r="B95" i="33"/>
  <c r="B25" i="31"/>
  <c r="B25" i="30"/>
  <c r="B25" i="44"/>
  <c r="B39" i="34"/>
  <c r="B27" i="45"/>
  <c r="B27" i="32"/>
  <c r="B171" i="40"/>
  <c r="B27" i="29"/>
  <c r="B27" i="44"/>
  <c r="B27" i="27"/>
  <c r="B107" i="33"/>
  <c r="B27" i="31"/>
  <c r="B27" i="30"/>
  <c r="B43" i="34"/>
  <c r="B29" i="45"/>
  <c r="B29" i="32"/>
  <c r="B191" i="40"/>
  <c r="B29" i="29"/>
  <c r="B29" i="27"/>
  <c r="B119" i="33"/>
  <c r="B29" i="31"/>
  <c r="B29" i="30"/>
  <c r="B29" i="44"/>
  <c r="B47" i="34"/>
  <c r="B31" i="45"/>
  <c r="B31" i="32"/>
  <c r="B211" i="40"/>
  <c r="B31" i="29"/>
  <c r="B31" i="44"/>
  <c r="B31" i="27"/>
  <c r="B131" i="33"/>
  <c r="B31" i="31"/>
  <c r="B31" i="30"/>
  <c r="B51" i="34"/>
  <c r="B33" i="45"/>
  <c r="B33" i="32"/>
  <c r="B231" i="40"/>
  <c r="B33" i="29"/>
  <c r="B33" i="27"/>
  <c r="B143" i="33"/>
  <c r="B33" i="31"/>
  <c r="B33" i="30"/>
  <c r="B33" i="44"/>
  <c r="B55" i="34"/>
  <c r="B35" i="45"/>
  <c r="B35" i="32"/>
  <c r="B251" i="40"/>
  <c r="B35" i="29"/>
  <c r="B35" i="44"/>
  <c r="B35" i="27"/>
  <c r="B155" i="33"/>
  <c r="B35" i="31"/>
  <c r="B35" i="30"/>
  <c r="B59" i="34"/>
  <c r="B37" i="45"/>
  <c r="B37" i="32"/>
  <c r="B271" i="40"/>
  <c r="B37" i="29"/>
  <c r="B37" i="27"/>
  <c r="B167" i="33"/>
  <c r="B37" i="31"/>
  <c r="B37" i="30"/>
  <c r="B37" i="44"/>
  <c r="B63" i="34"/>
  <c r="B39" i="45"/>
  <c r="B39" i="32"/>
  <c r="B291" i="40"/>
  <c r="B39" i="29"/>
  <c r="B39" i="44"/>
  <c r="B39" i="27"/>
  <c r="B179" i="33"/>
  <c r="B39" i="31"/>
  <c r="B39" i="30"/>
  <c r="B67" i="34"/>
  <c r="B41" i="45"/>
  <c r="B41" i="32"/>
  <c r="B311" i="40"/>
  <c r="B41" i="29"/>
  <c r="B41" i="27"/>
  <c r="B191" i="33"/>
  <c r="B41" i="31"/>
  <c r="B41" i="30"/>
  <c r="B41" i="44"/>
  <c r="B71" i="34"/>
  <c r="B43" i="45"/>
  <c r="B43" i="32"/>
  <c r="B331" i="40"/>
  <c r="B43" i="29"/>
  <c r="B43" i="44"/>
  <c r="B43" i="27"/>
  <c r="B203" i="33"/>
  <c r="B43" i="31"/>
  <c r="B43" i="30"/>
  <c r="B75" i="34"/>
  <c r="B45" i="45"/>
  <c r="B45" i="32"/>
  <c r="B351" i="40"/>
  <c r="B45" i="29"/>
  <c r="B45" i="27"/>
  <c r="B215" i="33"/>
  <c r="B45" i="31"/>
  <c r="B45" i="30"/>
  <c r="B45" i="44"/>
  <c r="B79" i="34"/>
  <c r="B47" i="44"/>
  <c r="B47" i="45"/>
  <c r="B47" i="32"/>
  <c r="B371" i="40"/>
  <c r="B47" i="29"/>
  <c r="B47" i="27"/>
  <c r="B227" i="33"/>
  <c r="B47" i="31"/>
  <c r="B47" i="30"/>
  <c r="B83" i="34"/>
  <c r="N411" i="42"/>
  <c r="G26" i="44"/>
  <c r="J13" i="44"/>
  <c r="P251" i="42"/>
  <c r="Y251" i="42" s="1"/>
  <c r="B270" i="42"/>
  <c r="D23" i="44"/>
  <c r="J39" i="44"/>
  <c r="Y551" i="42"/>
  <c r="J38" i="44"/>
  <c r="N831" i="42"/>
  <c r="Y131" i="42"/>
  <c r="M17" i="44" s="1"/>
  <c r="J17" i="44"/>
  <c r="J28" i="44"/>
  <c r="J32" i="44"/>
  <c r="Y431" i="42"/>
  <c r="M32" i="44" s="1"/>
  <c r="J36" i="44"/>
  <c r="J48" i="44"/>
  <c r="T831" i="42"/>
  <c r="J11" i="44"/>
  <c r="J16" i="44"/>
  <c r="Y111" i="42"/>
  <c r="M16" i="44" s="1"/>
  <c r="J22" i="44"/>
  <c r="Y91" i="42"/>
  <c r="M15" i="44" s="1"/>
  <c r="J15" i="44"/>
  <c r="J25" i="44"/>
  <c r="J30" i="44"/>
  <c r="J34" i="44"/>
  <c r="J41" i="44"/>
  <c r="Y711" i="42"/>
  <c r="M46" i="44" s="1"/>
  <c r="J46" i="44"/>
  <c r="J24" i="44"/>
  <c r="J29" i="44"/>
  <c r="J33" i="44"/>
  <c r="J40" i="44"/>
  <c r="J44" i="44"/>
  <c r="Y671" i="42"/>
  <c r="M44" i="44" s="1"/>
  <c r="Y211" i="42"/>
  <c r="M21" i="44" s="1"/>
  <c r="E13" i="44"/>
  <c r="E31" i="44"/>
  <c r="P411" i="42"/>
  <c r="Y411" i="42" s="1"/>
  <c r="M38" i="44"/>
  <c r="G31" i="44"/>
  <c r="Y491" i="42" l="1"/>
  <c r="M35" i="44" s="1"/>
  <c r="G35" i="44"/>
  <c r="P571" i="42"/>
  <c r="D39" i="44"/>
  <c r="B590" i="42"/>
  <c r="D37" i="44"/>
  <c r="B550" i="42"/>
  <c r="P531" i="42"/>
  <c r="B170" i="42"/>
  <c r="D18" i="44"/>
  <c r="D30" i="44"/>
  <c r="B410" i="42"/>
  <c r="P391" i="42"/>
  <c r="P231" i="42"/>
  <c r="B250" i="42"/>
  <c r="D22" i="44"/>
  <c r="P631" i="42"/>
  <c r="D42" i="44"/>
  <c r="B210" i="42"/>
  <c r="D20" i="44"/>
  <c r="P191" i="42"/>
  <c r="D11" i="44"/>
  <c r="B30" i="42"/>
  <c r="P11" i="42"/>
  <c r="D36" i="44"/>
  <c r="P511" i="42"/>
  <c r="B530" i="42"/>
  <c r="G23" i="44"/>
  <c r="P791" i="42"/>
  <c r="H239" i="33"/>
  <c r="I49" i="27" s="1"/>
  <c r="D49" i="44"/>
  <c r="H227" i="33"/>
  <c r="I47" i="27" s="1"/>
  <c r="H47" i="32"/>
  <c r="H47" i="27" s="1"/>
  <c r="D46" i="44"/>
  <c r="H44" i="32"/>
  <c r="H44" i="27" s="1"/>
  <c r="F44" i="27"/>
  <c r="H173" i="33"/>
  <c r="I38" i="27" s="1"/>
  <c r="P451" i="42"/>
  <c r="H24" i="32"/>
  <c r="H24" i="27" s="1"/>
  <c r="H23" i="32"/>
  <c r="H23" i="27" s="1"/>
  <c r="H22" i="32"/>
  <c r="H22" i="27" s="1"/>
  <c r="H19" i="32"/>
  <c r="H19" i="27" s="1"/>
  <c r="H17" i="32"/>
  <c r="H17" i="27" s="1"/>
  <c r="B50" i="42"/>
  <c r="B390" i="42"/>
  <c r="H251" i="33"/>
  <c r="I51" i="27" s="1"/>
  <c r="H245" i="33"/>
  <c r="I50" i="27" s="1"/>
  <c r="L50" i="27" s="1"/>
  <c r="R791" i="42" s="1"/>
  <c r="H221" i="33"/>
  <c r="I46" i="27" s="1"/>
  <c r="L46" i="27" s="1"/>
  <c r="R711" i="42" s="1"/>
  <c r="AA711" i="42" s="1"/>
  <c r="O46" i="44" s="1"/>
  <c r="D34" i="44"/>
  <c r="F51" i="27"/>
  <c r="L51" i="27" s="1"/>
  <c r="R811" i="42" s="1"/>
  <c r="H41" i="32"/>
  <c r="H41" i="27" s="1"/>
  <c r="F40" i="27"/>
  <c r="H38" i="32"/>
  <c r="H38" i="27" s="1"/>
  <c r="F38" i="27"/>
  <c r="H36" i="32"/>
  <c r="H36" i="27" s="1"/>
  <c r="H35" i="32"/>
  <c r="H35" i="27" s="1"/>
  <c r="P471" i="42"/>
  <c r="F30" i="27"/>
  <c r="H28" i="32"/>
  <c r="H28" i="27" s="1"/>
  <c r="F26" i="27"/>
  <c r="H16" i="32"/>
  <c r="H16" i="27" s="1"/>
  <c r="H14" i="32"/>
  <c r="H14" i="27" s="1"/>
  <c r="F13" i="27"/>
  <c r="Q52" i="44"/>
  <c r="F11" i="27"/>
  <c r="P811" i="42"/>
  <c r="H233" i="33"/>
  <c r="I48" i="27" s="1"/>
  <c r="P751" i="42"/>
  <c r="D44" i="44"/>
  <c r="B650" i="42"/>
  <c r="H143" i="33"/>
  <c r="I33" i="27" s="1"/>
  <c r="F14" i="27"/>
  <c r="B70" i="42"/>
  <c r="P51" i="42"/>
  <c r="G13" i="44" s="1"/>
  <c r="D13" i="44"/>
  <c r="E52" i="27"/>
  <c r="G52" i="27"/>
  <c r="F52" i="44"/>
  <c r="L49" i="27"/>
  <c r="R771" i="42" s="1"/>
  <c r="AA771" i="42" s="1"/>
  <c r="O49" i="44" s="1"/>
  <c r="F48" i="27"/>
  <c r="J52" i="27"/>
  <c r="E52" i="45"/>
  <c r="H203" i="33"/>
  <c r="I43" i="27" s="1"/>
  <c r="H59" i="33"/>
  <c r="I19" i="27" s="1"/>
  <c r="H17" i="33"/>
  <c r="I12" i="27" s="1"/>
  <c r="H167" i="33"/>
  <c r="I37" i="27" s="1"/>
  <c r="L37" i="27" s="1"/>
  <c r="R531" i="42" s="1"/>
  <c r="H53" i="33"/>
  <c r="I18" i="27" s="1"/>
  <c r="H23" i="33"/>
  <c r="I13" i="27" s="1"/>
  <c r="L13" i="27" s="1"/>
  <c r="H11" i="33"/>
  <c r="I11" i="27" s="1"/>
  <c r="H185" i="33"/>
  <c r="I40" i="27" s="1"/>
  <c r="H161" i="33"/>
  <c r="I36" i="27" s="1"/>
  <c r="L36" i="27" s="1"/>
  <c r="R511" i="42" s="1"/>
  <c r="H209" i="33"/>
  <c r="I44" i="27" s="1"/>
  <c r="L44" i="27" s="1"/>
  <c r="R671" i="42" s="1"/>
  <c r="H197" i="33"/>
  <c r="I42" i="27" s="1"/>
  <c r="H191" i="33"/>
  <c r="I41" i="27" s="1"/>
  <c r="H179" i="33"/>
  <c r="I39" i="27" s="1"/>
  <c r="H155" i="33"/>
  <c r="I35" i="27" s="1"/>
  <c r="H149" i="33"/>
  <c r="I34" i="27" s="1"/>
  <c r="H137" i="33"/>
  <c r="I32" i="27" s="1"/>
  <c r="H131" i="33"/>
  <c r="I31" i="27" s="1"/>
  <c r="L31" i="27" s="1"/>
  <c r="R411" i="42" s="1"/>
  <c r="H125" i="33"/>
  <c r="I30" i="27" s="1"/>
  <c r="H119" i="33"/>
  <c r="I29" i="27" s="1"/>
  <c r="H77" i="33"/>
  <c r="I22" i="27" s="1"/>
  <c r="H65" i="33"/>
  <c r="I20" i="27" s="1"/>
  <c r="L20" i="27" s="1"/>
  <c r="R191" i="42" s="1"/>
  <c r="I20" i="44" s="1"/>
  <c r="L19" i="27"/>
  <c r="R171" i="42" s="1"/>
  <c r="I19" i="44" s="1"/>
  <c r="H35" i="33"/>
  <c r="I15" i="27" s="1"/>
  <c r="H29" i="33"/>
  <c r="I14" i="27" s="1"/>
  <c r="H26" i="32"/>
  <c r="H26" i="27" s="1"/>
  <c r="H39" i="32"/>
  <c r="H39" i="27" s="1"/>
  <c r="H27" i="32"/>
  <c r="H27" i="27" s="1"/>
  <c r="H18" i="32"/>
  <c r="H18" i="27" s="1"/>
  <c r="H15" i="32"/>
  <c r="H15" i="27" s="1"/>
  <c r="H12" i="32"/>
  <c r="H12" i="27" s="1"/>
  <c r="H42" i="32"/>
  <c r="H42" i="27" s="1"/>
  <c r="H34" i="32"/>
  <c r="H34" i="27" s="1"/>
  <c r="H32" i="32"/>
  <c r="H32" i="27" s="1"/>
  <c r="H30" i="32"/>
  <c r="H30" i="27" s="1"/>
  <c r="H29" i="32"/>
  <c r="H29" i="27" s="1"/>
  <c r="L29" i="27" s="1"/>
  <c r="R371" i="42" s="1"/>
  <c r="AA371" i="42" s="1"/>
  <c r="O29" i="44" s="1"/>
  <c r="H11" i="32"/>
  <c r="H11" i="27" s="1"/>
  <c r="L45" i="27"/>
  <c r="R691" i="42" s="1"/>
  <c r="I45" i="44" s="1"/>
  <c r="H33" i="32"/>
  <c r="H33" i="27" s="1"/>
  <c r="H48" i="32"/>
  <c r="H48" i="27" s="1"/>
  <c r="H25" i="32"/>
  <c r="H25" i="27" s="1"/>
  <c r="L22" i="27"/>
  <c r="R231" i="42" s="1"/>
  <c r="I22" i="44" s="1"/>
  <c r="F43" i="27"/>
  <c r="F33" i="27"/>
  <c r="L33" i="27" s="1"/>
  <c r="R451" i="42" s="1"/>
  <c r="I33" i="44" s="1"/>
  <c r="F28" i="27"/>
  <c r="F27" i="27"/>
  <c r="F18" i="27"/>
  <c r="F15" i="27"/>
  <c r="F41" i="27"/>
  <c r="F39" i="27"/>
  <c r="F35" i="27"/>
  <c r="F24" i="27"/>
  <c r="F20" i="27"/>
  <c r="L41" i="27"/>
  <c r="R611" i="42" s="1"/>
  <c r="I41" i="44" s="1"/>
  <c r="F34" i="27"/>
  <c r="L40" i="27"/>
  <c r="R591" i="42" s="1"/>
  <c r="I40" i="44" s="1"/>
  <c r="L38" i="27"/>
  <c r="R551" i="42" s="1"/>
  <c r="AA551" i="42" s="1"/>
  <c r="O38" i="44" s="1"/>
  <c r="F31" i="27"/>
  <c r="F21" i="27"/>
  <c r="L47" i="27"/>
  <c r="R731" i="42" s="1"/>
  <c r="I47" i="44" s="1"/>
  <c r="L14" i="27"/>
  <c r="R71" i="42" s="1"/>
  <c r="I14" i="44" s="1"/>
  <c r="I49" i="44"/>
  <c r="D52" i="27"/>
  <c r="N38" i="44"/>
  <c r="C23" i="31"/>
  <c r="C23" i="27"/>
  <c r="B48" i="29"/>
  <c r="B48" i="32"/>
  <c r="B85" i="34"/>
  <c r="B28" i="44"/>
  <c r="B36" i="44"/>
  <c r="B44" i="44"/>
  <c r="B12" i="28"/>
  <c r="B46" i="28"/>
  <c r="B38" i="28"/>
  <c r="B30" i="28"/>
  <c r="B22" i="28"/>
  <c r="B18" i="29"/>
  <c r="B26" i="29"/>
  <c r="B34" i="29"/>
  <c r="B42" i="29"/>
  <c r="B121" i="40"/>
  <c r="B12" i="31"/>
  <c r="B20" i="31"/>
  <c r="B18" i="32"/>
  <c r="B89" i="33"/>
  <c r="B12" i="27"/>
  <c r="B57" i="34"/>
  <c r="B18" i="44"/>
  <c r="B26" i="44"/>
  <c r="B34" i="44"/>
  <c r="B42" i="44"/>
  <c r="B12" i="29"/>
  <c r="C17" i="29"/>
  <c r="B20" i="29"/>
  <c r="C25" i="29"/>
  <c r="B28" i="29"/>
  <c r="C33" i="29"/>
  <c r="B36" i="29"/>
  <c r="C41" i="29"/>
  <c r="B44" i="29"/>
  <c r="C15" i="30"/>
  <c r="B18" i="30"/>
  <c r="C23" i="30"/>
  <c r="B26" i="30"/>
  <c r="C31" i="30"/>
  <c r="B34" i="30"/>
  <c r="C39" i="30"/>
  <c r="B42" i="30"/>
  <c r="C47" i="30"/>
  <c r="C31" i="40"/>
  <c r="B61" i="40"/>
  <c r="C111" i="40"/>
  <c r="B141" i="40"/>
  <c r="C191" i="40"/>
  <c r="B221" i="40"/>
  <c r="C271" i="40"/>
  <c r="B301" i="40"/>
  <c r="C351" i="40"/>
  <c r="B381" i="40"/>
  <c r="C11" i="31"/>
  <c r="B14" i="31"/>
  <c r="C19" i="31"/>
  <c r="B22" i="31"/>
  <c r="C27" i="31"/>
  <c r="B30" i="31"/>
  <c r="C35" i="31"/>
  <c r="B38" i="31"/>
  <c r="C43" i="31"/>
  <c r="B46" i="31"/>
  <c r="B12" i="32"/>
  <c r="C17" i="32"/>
  <c r="B20" i="32"/>
  <c r="C25" i="32"/>
  <c r="B28" i="32"/>
  <c r="C33" i="32"/>
  <c r="B36" i="32"/>
  <c r="C41" i="32"/>
  <c r="B44" i="32"/>
  <c r="C35" i="33"/>
  <c r="B53" i="33"/>
  <c r="C83" i="33"/>
  <c r="B101" i="33"/>
  <c r="C131" i="33"/>
  <c r="B149" i="33"/>
  <c r="C179" i="33"/>
  <c r="B197" i="33"/>
  <c r="C227" i="33"/>
  <c r="C13" i="45"/>
  <c r="B16" i="45"/>
  <c r="C21" i="45"/>
  <c r="B24" i="45"/>
  <c r="C29" i="45"/>
  <c r="B32" i="45"/>
  <c r="C37" i="45"/>
  <c r="B40" i="45"/>
  <c r="C45" i="45"/>
  <c r="B48" i="45"/>
  <c r="C11" i="27"/>
  <c r="B14" i="27"/>
  <c r="C19" i="27"/>
  <c r="B22" i="27"/>
  <c r="C27" i="27"/>
  <c r="B30" i="27"/>
  <c r="C35" i="27"/>
  <c r="B38" i="27"/>
  <c r="C43" i="27"/>
  <c r="B46" i="27"/>
  <c r="B13" i="34"/>
  <c r="C23" i="34"/>
  <c r="B29" i="34"/>
  <c r="C39" i="34"/>
  <c r="B45" i="34"/>
  <c r="C55" i="34"/>
  <c r="B61" i="34"/>
  <c r="C71" i="34"/>
  <c r="B77" i="34"/>
  <c r="B20" i="44"/>
  <c r="B42" i="28"/>
  <c r="B34" i="28"/>
  <c r="B26" i="28"/>
  <c r="B18" i="28"/>
  <c r="B16" i="30"/>
  <c r="B24" i="30"/>
  <c r="B32" i="30"/>
  <c r="B40" i="30"/>
  <c r="B48" i="30"/>
  <c r="B41" i="40"/>
  <c r="B201" i="40"/>
  <c r="B281" i="40"/>
  <c r="B361" i="40"/>
  <c r="B28" i="31"/>
  <c r="B36" i="31"/>
  <c r="B44" i="31"/>
  <c r="B26" i="32"/>
  <c r="B34" i="32"/>
  <c r="B42" i="32"/>
  <c r="B41" i="33"/>
  <c r="B137" i="33"/>
  <c r="B185" i="33"/>
  <c r="B233" i="33"/>
  <c r="B14" i="45"/>
  <c r="B22" i="45"/>
  <c r="B30" i="45"/>
  <c r="B38" i="45"/>
  <c r="B46" i="45"/>
  <c r="B20" i="27"/>
  <c r="B28" i="27"/>
  <c r="B36" i="27"/>
  <c r="B44" i="27"/>
  <c r="B25" i="34"/>
  <c r="B41" i="34"/>
  <c r="B73" i="34"/>
  <c r="B16" i="44"/>
  <c r="B24" i="44"/>
  <c r="B32" i="44"/>
  <c r="B40" i="44"/>
  <c r="B48" i="44"/>
  <c r="C47" i="44"/>
  <c r="C43" i="44"/>
  <c r="C39" i="44"/>
  <c r="C35" i="44"/>
  <c r="C31" i="44"/>
  <c r="C27" i="44"/>
  <c r="C23" i="44"/>
  <c r="C19" i="44"/>
  <c r="C15" i="44"/>
  <c r="C13" i="28"/>
  <c r="B14" i="28"/>
  <c r="B48" i="28"/>
  <c r="B44" i="28"/>
  <c r="B40" i="28"/>
  <c r="B36" i="28"/>
  <c r="B32" i="28"/>
  <c r="B28" i="28"/>
  <c r="B24" i="28"/>
  <c r="B20" i="28"/>
  <c r="B16" i="28"/>
  <c r="C45" i="28"/>
  <c r="C41" i="28"/>
  <c r="C37" i="28"/>
  <c r="C33" i="28"/>
  <c r="C29" i="28"/>
  <c r="C25" i="28"/>
  <c r="C21" i="28"/>
  <c r="C17" i="28"/>
  <c r="C11" i="29"/>
  <c r="B14" i="29"/>
  <c r="C19" i="29"/>
  <c r="B22" i="29"/>
  <c r="C27" i="29"/>
  <c r="B30" i="29"/>
  <c r="C35" i="29"/>
  <c r="B38" i="29"/>
  <c r="C43" i="29"/>
  <c r="B46" i="29"/>
  <c r="B12" i="30"/>
  <c r="C17" i="30"/>
  <c r="B20" i="30"/>
  <c r="C25" i="30"/>
  <c r="B28" i="30"/>
  <c r="C33" i="30"/>
  <c r="B36" i="30"/>
  <c r="C41" i="30"/>
  <c r="B44" i="30"/>
  <c r="C51" i="40"/>
  <c r="B81" i="40"/>
  <c r="C131" i="40"/>
  <c r="B161" i="40"/>
  <c r="C211" i="40"/>
  <c r="B241" i="40"/>
  <c r="C291" i="40"/>
  <c r="B321" i="40"/>
  <c r="C371" i="40"/>
  <c r="C13" i="31"/>
  <c r="B16" i="31"/>
  <c r="C21" i="31"/>
  <c r="B24" i="31"/>
  <c r="C29" i="31"/>
  <c r="B32" i="31"/>
  <c r="C37" i="31"/>
  <c r="B40" i="31"/>
  <c r="C45" i="31"/>
  <c r="B48" i="31"/>
  <c r="C11" i="32"/>
  <c r="B14" i="32"/>
  <c r="C19" i="32"/>
  <c r="B22" i="32"/>
  <c r="C27" i="32"/>
  <c r="B30" i="32"/>
  <c r="C35" i="32"/>
  <c r="B38" i="32"/>
  <c r="C43" i="32"/>
  <c r="B46" i="32"/>
  <c r="Z831" i="42"/>
  <c r="N12" i="44"/>
  <c r="P651" i="42"/>
  <c r="G43" i="44" s="1"/>
  <c r="B670" i="42"/>
  <c r="D43" i="44"/>
  <c r="P291" i="42"/>
  <c r="B310" i="42"/>
  <c r="D25" i="44"/>
  <c r="L52" i="44"/>
  <c r="D12" i="44"/>
  <c r="D41" i="44"/>
  <c r="B630" i="42"/>
  <c r="P611" i="42"/>
  <c r="B610" i="42"/>
  <c r="P591" i="42"/>
  <c r="Y591" i="42" s="1"/>
  <c r="M40" i="44" s="1"/>
  <c r="D40" i="44"/>
  <c r="G40" i="44"/>
  <c r="B350" i="42"/>
  <c r="M831" i="42"/>
  <c r="D27" i="44"/>
  <c r="P331" i="42"/>
  <c r="Y691" i="42"/>
  <c r="M45" i="44" s="1"/>
  <c r="E52" i="44"/>
  <c r="G14" i="44"/>
  <c r="J52" i="44"/>
  <c r="M12" i="44"/>
  <c r="M26" i="44"/>
  <c r="M31" i="44"/>
  <c r="M23" i="44"/>
  <c r="M19" i="44"/>
  <c r="G28" i="44"/>
  <c r="Y351" i="42"/>
  <c r="I51" i="44"/>
  <c r="AA811" i="42"/>
  <c r="G12" i="44"/>
  <c r="P371" i="42"/>
  <c r="K52" i="44"/>
  <c r="D28" i="44"/>
  <c r="N52" i="44"/>
  <c r="H52" i="44"/>
  <c r="K52" i="27"/>
  <c r="P731" i="42"/>
  <c r="H113" i="33"/>
  <c r="I28" i="27" s="1"/>
  <c r="L28" i="27" s="1"/>
  <c r="R351" i="42" s="1"/>
  <c r="H107" i="33"/>
  <c r="I27" i="27" s="1"/>
  <c r="H101" i="33"/>
  <c r="I26" i="27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L17" i="27" s="1"/>
  <c r="R131" i="42" s="1"/>
  <c r="P151" i="42"/>
  <c r="I50" i="44" l="1"/>
  <c r="AA791" i="42"/>
  <c r="G11" i="44"/>
  <c r="Y11" i="42"/>
  <c r="M11" i="44" s="1"/>
  <c r="G37" i="44"/>
  <c r="Y531" i="42"/>
  <c r="M37" i="44" s="1"/>
  <c r="Y811" i="42"/>
  <c r="M51" i="44" s="1"/>
  <c r="G51" i="44"/>
  <c r="G39" i="44"/>
  <c r="Y571" i="42"/>
  <c r="M39" i="44" s="1"/>
  <c r="L18" i="27"/>
  <c r="R151" i="42" s="1"/>
  <c r="I18" i="44" s="1"/>
  <c r="L12" i="27"/>
  <c r="R31" i="42" s="1"/>
  <c r="Y471" i="42"/>
  <c r="M34" i="44" s="1"/>
  <c r="G34" i="44"/>
  <c r="G33" i="44"/>
  <c r="Y451" i="42"/>
  <c r="M33" i="44" s="1"/>
  <c r="G36" i="44"/>
  <c r="Y511" i="42"/>
  <c r="M36" i="44" s="1"/>
  <c r="Y231" i="42"/>
  <c r="M22" i="44" s="1"/>
  <c r="G22" i="44"/>
  <c r="Y751" i="42"/>
  <c r="M48" i="44" s="1"/>
  <c r="G48" i="44"/>
  <c r="G50" i="44"/>
  <c r="Y791" i="42"/>
  <c r="M50" i="44" s="1"/>
  <c r="G20" i="44"/>
  <c r="Y191" i="42"/>
  <c r="M20" i="44" s="1"/>
  <c r="Y631" i="42"/>
  <c r="M42" i="44" s="1"/>
  <c r="G42" i="44"/>
  <c r="G30" i="44"/>
  <c r="Y391" i="42"/>
  <c r="M30" i="44" s="1"/>
  <c r="Y51" i="42"/>
  <c r="M13" i="44" s="1"/>
  <c r="L48" i="27"/>
  <c r="R751" i="42" s="1"/>
  <c r="AA751" i="42" s="1"/>
  <c r="O48" i="44" s="1"/>
  <c r="L42" i="27"/>
  <c r="R631" i="42" s="1"/>
  <c r="L11" i="27"/>
  <c r="R11" i="42" s="1"/>
  <c r="I11" i="44" s="1"/>
  <c r="L35" i="27"/>
  <c r="R491" i="42" s="1"/>
  <c r="I35" i="44" s="1"/>
  <c r="L25" i="27"/>
  <c r="R291" i="42" s="1"/>
  <c r="AA731" i="42"/>
  <c r="O47" i="44" s="1"/>
  <c r="I46" i="44"/>
  <c r="AA591" i="42"/>
  <c r="O40" i="44" s="1"/>
  <c r="I29" i="44"/>
  <c r="AA531" i="42"/>
  <c r="AC531" i="42" s="1"/>
  <c r="P37" i="44" s="1"/>
  <c r="R37" i="44" s="1"/>
  <c r="I37" i="44"/>
  <c r="AA511" i="42"/>
  <c r="AC511" i="42" s="1"/>
  <c r="P36" i="44" s="1"/>
  <c r="R36" i="44" s="1"/>
  <c r="I36" i="44"/>
  <c r="I44" i="44"/>
  <c r="AA671" i="42"/>
  <c r="AC671" i="42" s="1"/>
  <c r="P44" i="44" s="1"/>
  <c r="R44" i="44" s="1"/>
  <c r="L30" i="27"/>
  <c r="R391" i="42" s="1"/>
  <c r="I30" i="44" s="1"/>
  <c r="L34" i="27"/>
  <c r="R471" i="42" s="1"/>
  <c r="I34" i="44" s="1"/>
  <c r="AA451" i="42"/>
  <c r="AC451" i="42" s="1"/>
  <c r="P33" i="44" s="1"/>
  <c r="R33" i="44" s="1"/>
  <c r="AA171" i="42"/>
  <c r="O19" i="44" s="1"/>
  <c r="AA231" i="42"/>
  <c r="O22" i="44" s="1"/>
  <c r="L43" i="27"/>
  <c r="R651" i="42" s="1"/>
  <c r="I43" i="44" s="1"/>
  <c r="L32" i="27"/>
  <c r="R431" i="42" s="1"/>
  <c r="AA431" i="42" s="1"/>
  <c r="I12" i="44"/>
  <c r="AA31" i="42"/>
  <c r="O12" i="44" s="1"/>
  <c r="L15" i="27"/>
  <c r="R91" i="42" s="1"/>
  <c r="I15" i="44" s="1"/>
  <c r="L26" i="27"/>
  <c r="R311" i="42" s="1"/>
  <c r="AA311" i="42" s="1"/>
  <c r="AC711" i="42"/>
  <c r="P46" i="44" s="1"/>
  <c r="R46" i="44" s="1"/>
  <c r="L39" i="27"/>
  <c r="R571" i="42" s="1"/>
  <c r="I39" i="44" s="1"/>
  <c r="I48" i="44"/>
  <c r="AA691" i="42"/>
  <c r="O45" i="44" s="1"/>
  <c r="AA91" i="42"/>
  <c r="AC91" i="42" s="1"/>
  <c r="P15" i="44" s="1"/>
  <c r="R15" i="44" s="1"/>
  <c r="AA571" i="42"/>
  <c r="AC571" i="42" s="1"/>
  <c r="P39" i="44" s="1"/>
  <c r="R39" i="44" s="1"/>
  <c r="AA651" i="42"/>
  <c r="O43" i="44" s="1"/>
  <c r="AA151" i="42"/>
  <c r="O18" i="44" s="1"/>
  <c r="L27" i="27"/>
  <c r="R331" i="42" s="1"/>
  <c r="AA331" i="42" s="1"/>
  <c r="AA611" i="42"/>
  <c r="O41" i="44" s="1"/>
  <c r="AA71" i="42"/>
  <c r="AC71" i="42" s="1"/>
  <c r="P14" i="44" s="1"/>
  <c r="R14" i="44" s="1"/>
  <c r="I38" i="44"/>
  <c r="AA491" i="42"/>
  <c r="AA191" i="42"/>
  <c r="AC551" i="42"/>
  <c r="P38" i="44" s="1"/>
  <c r="R38" i="44" s="1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AA291" i="42"/>
  <c r="I25" i="44"/>
  <c r="G18" i="44"/>
  <c r="Y151" i="42"/>
  <c r="G24" i="44"/>
  <c r="Y271" i="42"/>
  <c r="I28" i="44"/>
  <c r="AA351" i="42"/>
  <c r="O28" i="44" s="1"/>
  <c r="AA631" i="42"/>
  <c r="I42" i="44"/>
  <c r="AC791" i="42"/>
  <c r="P50" i="44" s="1"/>
  <c r="R50" i="44" s="1"/>
  <c r="O50" i="44"/>
  <c r="O33" i="44"/>
  <c r="I52" i="27"/>
  <c r="L16" i="27"/>
  <c r="R111" i="42" s="1"/>
  <c r="AA131" i="42"/>
  <c r="I17" i="44"/>
  <c r="G49" i="44"/>
  <c r="Y771" i="42"/>
  <c r="R51" i="42"/>
  <c r="L23" i="27"/>
  <c r="R251" i="42" s="1"/>
  <c r="F52" i="27"/>
  <c r="AA271" i="42"/>
  <c r="O24" i="44" s="1"/>
  <c r="I24" i="44"/>
  <c r="G47" i="44"/>
  <c r="Y731" i="42"/>
  <c r="P831" i="42"/>
  <c r="I26" i="44"/>
  <c r="AA411" i="42"/>
  <c r="I31" i="44"/>
  <c r="G29" i="44"/>
  <c r="Y371" i="42"/>
  <c r="AC811" i="42"/>
  <c r="P51" i="44" s="1"/>
  <c r="R51" i="44" s="1"/>
  <c r="O51" i="44"/>
  <c r="M28" i="44"/>
  <c r="O37" i="44"/>
  <c r="O14" i="44"/>
  <c r="H52" i="27"/>
  <c r="L21" i="27"/>
  <c r="R211" i="42" s="1"/>
  <c r="AA11" i="42" l="1"/>
  <c r="O11" i="44" s="1"/>
  <c r="O15" i="44"/>
  <c r="O36" i="44"/>
  <c r="AC31" i="42"/>
  <c r="P12" i="44" s="1"/>
  <c r="R12" i="44" s="1"/>
  <c r="AC231" i="42"/>
  <c r="P22" i="44" s="1"/>
  <c r="R22" i="44" s="1"/>
  <c r="AC591" i="42"/>
  <c r="P40" i="44" s="1"/>
  <c r="R40" i="44" s="1"/>
  <c r="AA471" i="42"/>
  <c r="AC471" i="42" s="1"/>
  <c r="P34" i="44" s="1"/>
  <c r="R34" i="44" s="1"/>
  <c r="AA391" i="42"/>
  <c r="O30" i="44" s="1"/>
  <c r="O32" i="44"/>
  <c r="AC431" i="42"/>
  <c r="P32" i="44" s="1"/>
  <c r="R32" i="44" s="1"/>
  <c r="AC171" i="42"/>
  <c r="P19" i="44" s="1"/>
  <c r="R19" i="44" s="1"/>
  <c r="I32" i="44"/>
  <c r="O44" i="44"/>
  <c r="AC751" i="42"/>
  <c r="P48" i="44" s="1"/>
  <c r="R48" i="44" s="1"/>
  <c r="AC691" i="42"/>
  <c r="P45" i="44" s="1"/>
  <c r="R45" i="44" s="1"/>
  <c r="I27" i="44"/>
  <c r="O39" i="44"/>
  <c r="O20" i="44"/>
  <c r="AC191" i="42"/>
  <c r="P20" i="44" s="1"/>
  <c r="R20" i="44" s="1"/>
  <c r="O35" i="44"/>
  <c r="AC491" i="42"/>
  <c r="P35" i="44" s="1"/>
  <c r="R35" i="44" s="1"/>
  <c r="AC351" i="42"/>
  <c r="P28" i="44" s="1"/>
  <c r="R28" i="44" s="1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AC371" i="42"/>
  <c r="P29" i="44" s="1"/>
  <c r="R29" i="44" s="1"/>
  <c r="M29" i="44"/>
  <c r="AC271" i="42"/>
  <c r="P24" i="44" s="1"/>
  <c r="R24" i="44" s="1"/>
  <c r="M24" i="44"/>
  <c r="AC11" i="42" l="1"/>
  <c r="P11" i="44" s="1"/>
  <c r="R11" i="44" s="1"/>
  <c r="O34" i="44"/>
  <c r="AC391" i="42"/>
  <c r="P30" i="44" s="1"/>
  <c r="R30" i="44" s="1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Minh Cuong</author>
  </authors>
  <commentList>
    <comment ref="N11" authorId="0">
      <text>
        <r>
          <rPr>
            <b/>
            <sz val="9"/>
            <color indexed="81"/>
            <rFont val="Tahoma"/>
            <family val="2"/>
          </rPr>
          <t>CN 14TC-ĐT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TBM, 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0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0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0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0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0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0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0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0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0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0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0">
      <text>
        <r>
          <rPr>
            <b/>
            <sz val="9"/>
            <color indexed="81"/>
            <rFont val="Tahoma"/>
            <family val="2"/>
          </rPr>
          <t>CN 13TC-Đ1(Đ2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1" authorId="0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0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0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0">
      <text>
        <r>
          <rPr>
            <b/>
            <sz val="9"/>
            <color indexed="81"/>
            <rFont val="Tahoma"/>
            <family val="2"/>
          </rPr>
          <t>P.TBM,CV 13CĐ-ĐT1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91" authorId="0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0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0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0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0">
      <text>
        <r>
          <rPr>
            <b/>
            <sz val="9"/>
            <color indexed="81"/>
            <rFont val="Tahoma"/>
            <family val="2"/>
          </rPr>
          <t>CN 12CĐ-ĐT1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1" authorId="0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51" authorId="0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0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0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0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0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51" authorId="0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0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0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0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0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<sst xmlns="http://schemas.openxmlformats.org/spreadsheetml/2006/main" count="2333" uniqueCount="575">
  <si>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</si>
  <si>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</si>
  <si>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</si>
  <si>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</si>
  <si>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</si>
  <si>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</si>
  <si>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</si>
  <si>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</si>
  <si>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</si>
  <si>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</si>
  <si>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</si>
  <si>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</si>
  <si>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</si>
  <si>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</si>
  <si>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</si>
  <si>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</si>
  <si>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</si>
  <si>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</si>
  <si>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</si>
  <si>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</si>
  <si>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</si>
  <si>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</si>
  <si>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</si>
  <si>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</si>
  <si>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</si>
  <si>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</si>
  <si>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</si>
  <si>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</si>
  <si>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</si>
  <si>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t>Mẫu  B2</t>
  </si>
  <si>
    <t>Mẫu B1. 1</t>
  </si>
  <si>
    <t>BẢNG TỔNG HỢP NGHE THỜI SỰ HỌC TẬP CHÍNH TRỊ VÀ AN NINH QUỐC PHÒNG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</si>
  <si>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</si>
  <si>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</si>
  <si>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</si>
  <si>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</si>
  <si>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</si>
  <si>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</si>
  <si>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</si>
  <si>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</si>
  <si>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</si>
  <si>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</si>
  <si>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</si>
  <si>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</si>
  <si>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</si>
  <si>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</si>
  <si>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</si>
  <si>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</si>
  <si>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</si>
  <si>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</si>
  <si>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</si>
  <si>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</si>
  <si>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</si>
  <si>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</si>
  <si>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</si>
  <si>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</si>
  <si>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</si>
  <si>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</si>
  <si>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</si>
  <si>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</si>
  <si>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</si>
  <si>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</si>
  <si>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</si>
  <si>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</si>
  <si>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</si>
  <si>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</si>
  <si>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</si>
  <si>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</si>
  <si>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</si>
  <si>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</si>
  <si>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</si>
  <si>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</si>
  <si>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</si>
  <si>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</si>
  <si>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</si>
  <si>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</si>
  <si>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</si>
  <si>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</si>
  <si>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</si>
  <si>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</si>
  <si>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</si>
  <si>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</si>
  <si>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</si>
  <si>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</si>
  <si>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</si>
  <si>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</si>
  <si>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</si>
  <si>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</si>
  <si>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</si>
  <si>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</si>
  <si>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</si>
  <si>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</si>
  <si>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</si>
  <si>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</si>
  <si>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</si>
  <si>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</si>
  <si>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</si>
  <si>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</si>
  <si>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</si>
  <si>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</si>
  <si>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</si>
  <si>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</si>
  <si>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</si>
  <si>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</si>
  <si>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</si>
  <si>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</si>
  <si>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</si>
  <si>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</si>
  <si>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</si>
  <si>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</si>
  <si>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</si>
  <si>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BẢNG TÍNH KHỐI LƯỢNG CÔNG VIỆC CỦA GIẢNG VIÊN TRONG NĂM HỌC 2014 - 2015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</si>
  <si>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</si>
  <si>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</si>
  <si>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</si>
  <si>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</si>
  <si>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</si>
  <si>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</si>
  <si>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</si>
  <si>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</si>
  <si>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</si>
  <si>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</si>
  <si>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</si>
  <si>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</si>
  <si>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</si>
  <si>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</si>
  <si>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</si>
  <si>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</si>
  <si>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</si>
  <si>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</si>
  <si>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</si>
  <si>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</si>
  <si>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</si>
  <si>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</si>
  <si>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</si>
  <si>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</si>
  <si>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</si>
  <si>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</si>
  <si>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</si>
  <si>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</si>
  <si>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</si>
  <si>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</si>
  <si>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</si>
  <si>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</si>
  <si>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</si>
  <si>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</si>
  <si>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</si>
  <si>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</si>
  <si>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</si>
  <si>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</si>
  <si>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</si>
  <si>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</si>
  <si>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</si>
  <si>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</si>
  <si>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</si>
  <si>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</si>
  <si>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</si>
  <si>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</si>
  <si>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</si>
  <si>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</si>
  <si>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</si>
  <si>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</si>
  <si>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</si>
  <si>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</si>
  <si>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</si>
  <si>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</si>
  <si>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</si>
  <si>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</si>
  <si>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</si>
  <si>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</si>
  <si>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</si>
  <si>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</si>
  <si>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</si>
  <si>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</si>
  <si>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</si>
  <si>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</si>
  <si>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</si>
  <si>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</si>
  <si>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</si>
  <si>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</si>
  <si>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</si>
  <si>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</si>
  <si>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</si>
  <si>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</si>
  <si>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</si>
  <si>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</si>
  <si>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</si>
  <si>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</si>
  <si>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</si>
  <si>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</si>
  <si>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</si>
  <si>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</si>
  <si>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</si>
  <si>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</si>
  <si>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</si>
  <si>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</si>
  <si>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</si>
  <si>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</si>
  <si>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</si>
  <si>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</si>
  <si>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</si>
  <si>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</si>
  <si>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</si>
  <si>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</si>
  <si>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</si>
  <si>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</si>
  <si>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</si>
  <si>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</si>
  <si>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</si>
  <si>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</si>
  <si>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</si>
  <si>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</si>
  <si>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</si>
  <si>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</si>
  <si>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</si>
  <si>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</si>
  <si>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1</t>
  </si>
  <si>
    <t>2</t>
  </si>
  <si>
    <t>ĐL&amp;MĐ</t>
  </si>
  <si>
    <t>An toàn điện</t>
  </si>
  <si>
    <t>LT mạch điện</t>
  </si>
  <si>
    <t>14TC.ĐT</t>
  </si>
  <si>
    <t>14TC-ĐT</t>
  </si>
  <si>
    <t>TT ĐL&amp;MĐ</t>
  </si>
  <si>
    <t>13CĐ.Đ4</t>
  </si>
  <si>
    <t>KCĐ&amp;MĐ</t>
  </si>
  <si>
    <t>Điện tử cơ bản</t>
  </si>
  <si>
    <t>14CĐ.Đ1</t>
  </si>
  <si>
    <t>14CĐ.Đ1(N2)</t>
  </si>
  <si>
    <t>14TC.Đ1, ĐT1</t>
  </si>
  <si>
    <t>Dạy ở ĐHCN TPHCM</t>
  </si>
  <si>
    <t xml:space="preserve">TTKTS </t>
  </si>
  <si>
    <t>13CĐ.Đ1</t>
  </si>
  <si>
    <t>KTĐ</t>
  </si>
  <si>
    <t>13TC-CKT</t>
  </si>
  <si>
    <t>14CĐ.Đ1(N1)</t>
  </si>
  <si>
    <t>Vẽ điện – điện tử</t>
  </si>
  <si>
    <t>KT Audio và Video (số)</t>
  </si>
  <si>
    <t>14TC.Đ</t>
  </si>
  <si>
    <t>KT audio và video</t>
  </si>
  <si>
    <t>TT KT ĐT</t>
  </si>
  <si>
    <t>12CĐ-Đ1</t>
  </si>
  <si>
    <t>Đồ án MCCĐ</t>
  </si>
  <si>
    <t>12CĐ-ĐT1</t>
  </si>
  <si>
    <t>TT ĐCB</t>
  </si>
  <si>
    <t>13CĐ-ĐT4</t>
  </si>
  <si>
    <t>14CĐ-Đ1</t>
  </si>
  <si>
    <t>14TC-Đ(N1)</t>
  </si>
  <si>
    <t>TT.ĐCNCB</t>
  </si>
  <si>
    <t>ĐL-CB</t>
  </si>
  <si>
    <t>13CĐ-Đ2</t>
  </si>
  <si>
    <t>ĐLCB</t>
  </si>
  <si>
    <t>TT ĐL-CB</t>
  </si>
  <si>
    <t>12CĐ-Đ2(N1)</t>
  </si>
  <si>
    <t>TT ĐTCN</t>
  </si>
  <si>
    <t>12CĐ-ĐT2(N2)</t>
  </si>
  <si>
    <t>12CĐ-ĐT3</t>
  </si>
  <si>
    <t>13TC.Đ(N2)</t>
  </si>
  <si>
    <t>KT TT-TH</t>
  </si>
  <si>
    <t>13TC.ĐT</t>
  </si>
  <si>
    <t>CTMTGD</t>
  </si>
  <si>
    <t>TT Vẽ thiết kế điện</t>
  </si>
  <si>
    <t>13CĐ.ĐT3</t>
  </si>
  <si>
    <t>13CĐ.ĐT1</t>
  </si>
  <si>
    <t>13CĐ.ĐT2</t>
  </si>
  <si>
    <t>TT KT MTT-CB</t>
  </si>
  <si>
    <t>13TC DT</t>
  </si>
  <si>
    <t>TTKTS</t>
  </si>
  <si>
    <t>13CĐ-Đ2(N2)</t>
  </si>
  <si>
    <t>TTKTX-SỐ</t>
  </si>
  <si>
    <t>ĐK Lập trình 1</t>
  </si>
  <si>
    <t>12CĐ.ĐT1</t>
  </si>
  <si>
    <t>TT Vi xử lý</t>
  </si>
  <si>
    <t>120</t>
  </si>
  <si>
    <t>TT ĐK LTr</t>
  </si>
  <si>
    <t>TT ĐKTĐ trong CN</t>
  </si>
  <si>
    <t>12CĐ.ĐT1(N1)</t>
  </si>
  <si>
    <t>Vi xử lý</t>
  </si>
  <si>
    <t>13CĐ-ĐT1</t>
  </si>
  <si>
    <t xml:space="preserve">TT PLC </t>
  </si>
  <si>
    <t>13TC-Đ(N1)</t>
  </si>
  <si>
    <t>TT ĐTCB</t>
  </si>
  <si>
    <t>TTĐTCB</t>
  </si>
  <si>
    <t>12CĐ-Đ2(N2)</t>
  </si>
  <si>
    <t>12CĐ-ĐT2</t>
  </si>
  <si>
    <t>13CĐ-Đ1</t>
  </si>
  <si>
    <t>ĐA KTS&amp;DTCS</t>
  </si>
  <si>
    <t>12CĐ-Đ3(N1)</t>
  </si>
  <si>
    <t>12CĐ-Đ1(N1)</t>
  </si>
  <si>
    <t>13CĐ.Đ1(N1)</t>
  </si>
  <si>
    <t>13CĐ.Đ2(N1)</t>
  </si>
  <si>
    <t>ĐTCS</t>
  </si>
  <si>
    <t>13CĐ.ĐT4</t>
  </si>
  <si>
    <t>12CĐ-Đ3</t>
  </si>
  <si>
    <t>TT KTS</t>
  </si>
  <si>
    <t>14CĐ-ĐT1</t>
  </si>
  <si>
    <t>TT.SCMĐ</t>
  </si>
  <si>
    <t>TT.SCĐ</t>
  </si>
  <si>
    <t>TT.TBĐ - ĐTTCB</t>
  </si>
  <si>
    <t>TT.ĐCNCN</t>
  </si>
  <si>
    <t>12CĐ - Đ2(N2)</t>
  </si>
  <si>
    <t>13CĐ - ĐT2(N1)</t>
  </si>
  <si>
    <t>HT ĐK tự động</t>
  </si>
  <si>
    <t>12CĐ.Đ1</t>
  </si>
  <si>
    <t>12CĐ.Đ3</t>
  </si>
  <si>
    <t>TT VXL</t>
  </si>
  <si>
    <t>ĐK Điện Khí nén</t>
  </si>
  <si>
    <t>13TC.Đ2</t>
  </si>
  <si>
    <t>TT ĐK Lập trình</t>
  </si>
  <si>
    <t>13CĐĐ3</t>
  </si>
  <si>
    <t>TT ĐCNCB</t>
  </si>
  <si>
    <t>13CĐ -Đ1(N2)</t>
  </si>
  <si>
    <t>13TC - Đ1</t>
  </si>
  <si>
    <t>Máy điện</t>
  </si>
  <si>
    <t>14TC - Đ</t>
  </si>
  <si>
    <t>12CĐ - Đ2(N1)</t>
  </si>
  <si>
    <t>14TC - ĐT</t>
  </si>
  <si>
    <t>TT ĐCN CB</t>
  </si>
  <si>
    <t>12CĐ-ĐT1(N1)</t>
  </si>
  <si>
    <t>12CĐĐ2</t>
  </si>
  <si>
    <t>TT ĐK Ltr</t>
  </si>
  <si>
    <t>12CĐ.Đ2(N2)</t>
  </si>
  <si>
    <t>TT PLC</t>
  </si>
  <si>
    <t>13CĐĐT2</t>
  </si>
  <si>
    <t>KT điện tử</t>
  </si>
  <si>
    <t>14CĐ.Đ2</t>
  </si>
  <si>
    <t>Khí cụ điện</t>
  </si>
  <si>
    <t>14TC-Đ,ĐT</t>
  </si>
  <si>
    <t>14CĐ.ĐT2</t>
  </si>
  <si>
    <t>LTMĐ</t>
  </si>
  <si>
    <t>PP NCKH</t>
  </si>
  <si>
    <t>Điện công nghiệp</t>
  </si>
  <si>
    <t>12CĐ - Đ1</t>
  </si>
  <si>
    <t>ĐA ĐCN</t>
  </si>
  <si>
    <t>13CĐ - Đ2(N2)</t>
  </si>
  <si>
    <t>HT ĐK Tự động</t>
  </si>
  <si>
    <t>12CĐ.ĐT1(N2)</t>
  </si>
  <si>
    <t>TĐH quá trình công nghệ</t>
  </si>
  <si>
    <t>12CĐ.ĐT2</t>
  </si>
  <si>
    <t>12CĐ.ĐT3</t>
  </si>
  <si>
    <t>12CĐ.Đ2</t>
  </si>
  <si>
    <t>ĐA TĐH</t>
  </si>
  <si>
    <t>Tự động hóa</t>
  </si>
  <si>
    <t>TT Tự động hóa</t>
  </si>
  <si>
    <t>KTS</t>
  </si>
  <si>
    <t>14TC DT</t>
  </si>
  <si>
    <t>ĐA KTS&amp;ĐTCS</t>
  </si>
  <si>
    <t>MTT</t>
  </si>
  <si>
    <t>14TC D,DT</t>
  </si>
  <si>
    <t>ĐK logic</t>
  </si>
  <si>
    <t>14TC D</t>
  </si>
  <si>
    <t>12CĐ-Đ2</t>
  </si>
  <si>
    <t>13CĐ-ĐT3(N1)</t>
  </si>
  <si>
    <t>14CĐ-ĐT2</t>
  </si>
  <si>
    <t>Mạng CCĐ</t>
  </si>
  <si>
    <t>13CĐ-ĐT1(N2)</t>
  </si>
  <si>
    <t>13CĐ-Đ3</t>
  </si>
  <si>
    <t>12CĐ-ĐT1(N2)</t>
  </si>
  <si>
    <t>TT.TBĐ - ĐTCB</t>
  </si>
  <si>
    <t>12CĐ - Đ1(N1)</t>
  </si>
  <si>
    <t xml:space="preserve"> Kỹ thuật số</t>
  </si>
  <si>
    <t>ĐK Lập trình PLC</t>
  </si>
  <si>
    <t>KT Vi điều khiển</t>
  </si>
  <si>
    <t>TT KT VXL</t>
  </si>
  <si>
    <t>TT KT VĐK</t>
  </si>
  <si>
    <t>ĐK Ltrình PLC</t>
  </si>
  <si>
    <t>Kỹ thuật truyền số liệu</t>
  </si>
  <si>
    <t>TT vẽ mạch điện – ĐT</t>
  </si>
  <si>
    <t>13CĐ-Đ2(N1)</t>
  </si>
  <si>
    <t>Trang bị điện</t>
  </si>
  <si>
    <t>13TC - Đ2(N2)</t>
  </si>
  <si>
    <t>13CĐ - Đ1(N1)</t>
  </si>
  <si>
    <t>KTX</t>
  </si>
  <si>
    <t>12CĐ - Đ3</t>
  </si>
  <si>
    <t>Vật liệu điện</t>
  </si>
  <si>
    <t>14CĐ.ĐT1</t>
  </si>
  <si>
    <t>13CĐ.Đ3(N1)</t>
  </si>
  <si>
    <t>13CĐ.D3(N2)</t>
  </si>
  <si>
    <t>13CĐ.DT1(N1)</t>
  </si>
  <si>
    <t>13CĐ.Đ1(N2)</t>
  </si>
  <si>
    <t>13CĐ.Đ2(N2)</t>
  </si>
  <si>
    <t>14CĐ.ĐT2(N1)</t>
  </si>
  <si>
    <t>14CĐ.ĐT2(N2)</t>
  </si>
  <si>
    <t>12CĐ-Đ3(N2)</t>
  </si>
  <si>
    <t>13CĐ.Đ2</t>
  </si>
  <si>
    <t>13CĐ.Đ3</t>
  </si>
  <si>
    <t>12CĐ.ĐT 1</t>
  </si>
  <si>
    <t>12CĐ.ĐT 2</t>
  </si>
  <si>
    <t>12CĐ.ĐT 3</t>
  </si>
  <si>
    <t>14TC.Đ(N 2)</t>
  </si>
  <si>
    <t>12CĐ.ĐT1(2)</t>
  </si>
  <si>
    <t>13CĐ DT2(N1)</t>
  </si>
  <si>
    <t>13CĐ DT1 (N1)</t>
  </si>
  <si>
    <t>13CĐ DT2+D2(N2)</t>
  </si>
  <si>
    <t>13CĐ D3(N1)</t>
  </si>
  <si>
    <t>13CĐ D4(N1)</t>
  </si>
  <si>
    <t>13CĐ D3+D4(N2)</t>
  </si>
  <si>
    <t>13CĐ DT1+D1(N2)</t>
  </si>
  <si>
    <t>12CĐ-Đ1(N2)</t>
  </si>
  <si>
    <t>12CD.D1(N2)</t>
  </si>
  <si>
    <t>12CD.D2(N2)</t>
  </si>
  <si>
    <t>12CD.D3(N2)</t>
  </si>
  <si>
    <t>13CĐ DT3</t>
  </si>
  <si>
    <t>13CĐ DT4</t>
  </si>
  <si>
    <t>13CĐ.D1</t>
  </si>
  <si>
    <t>13CĐ.D2</t>
  </si>
  <si>
    <t>12CĐ.Đ1(N1)</t>
  </si>
  <si>
    <t>12CĐ.Đ1(N2)</t>
  </si>
  <si>
    <t>12CĐ - Đ 1(N2)</t>
  </si>
  <si>
    <t>12CĐ - Đ3(N2)</t>
  </si>
  <si>
    <t>12CĐ.Đ3(N1)</t>
  </si>
  <si>
    <t>12CĐ.Đ3(N2)</t>
  </si>
  <si>
    <t>14CĐ.Đ2(N1)</t>
  </si>
  <si>
    <t>14CĐ.Đ2(N2)</t>
  </si>
  <si>
    <t>14CĐ.ĐT1(N1)</t>
  </si>
  <si>
    <t>14CĐ.ĐT1(N2)</t>
  </si>
  <si>
    <t>13CĐ - Đ3(N1)</t>
  </si>
  <si>
    <t>13CĐ - Đ3(N2)</t>
  </si>
  <si>
    <t>13CĐ-ĐT2(N2)</t>
  </si>
  <si>
    <t>12CĐ.ĐT2(N1)</t>
  </si>
  <si>
    <t>12CĐ.ĐT2(N2)</t>
  </si>
  <si>
    <t>13CĐ DT2</t>
  </si>
  <si>
    <t>13CĐ DT1</t>
  </si>
  <si>
    <t>13CĐ D1</t>
  </si>
  <si>
    <t>13CĐ D2</t>
  </si>
  <si>
    <t>13CĐ D3</t>
  </si>
  <si>
    <t>13CĐ D4</t>
  </si>
  <si>
    <t>12CĐ-ĐT2(N1)</t>
  </si>
  <si>
    <t>14CĐ-Đ2</t>
  </si>
  <si>
    <t>12CĐ - Đ3(N1)</t>
  </si>
  <si>
    <t>13CĐ.D3</t>
  </si>
  <si>
    <t>13CĐ.D4</t>
  </si>
  <si>
    <t>13CĐ.DT1</t>
  </si>
  <si>
    <t>13CĐ.DT2</t>
  </si>
  <si>
    <t>13CĐ.DT3</t>
  </si>
  <si>
    <t>13CĐ.DT4</t>
  </si>
  <si>
    <t>12CĐ.Đ2(N1)</t>
  </si>
  <si>
    <t>13TC Đ1</t>
  </si>
  <si>
    <t>13TC Đ2</t>
  </si>
  <si>
    <t>13CĐ-ĐT1(N1)</t>
  </si>
  <si>
    <t>12CĐĐ3</t>
  </si>
  <si>
    <t>12CĐĐ1</t>
  </si>
  <si>
    <t>12CĐ.Đ3)</t>
  </si>
  <si>
    <t>12CĐ - Đ2</t>
  </si>
  <si>
    <t>ĐK Lập trình1</t>
  </si>
  <si>
    <t>KT VXL</t>
  </si>
  <si>
    <t>TTĐTCS</t>
  </si>
  <si>
    <t>TT Sửa chữa máy điện</t>
  </si>
  <si>
    <t>13TC-Đ1</t>
  </si>
  <si>
    <t>13TC.Đ1</t>
  </si>
  <si>
    <t>13TC - Đ2(N1)</t>
  </si>
  <si>
    <t>13CĐ-ĐT2+ĐT3(N2)</t>
  </si>
  <si>
    <t>14TC.Đ(N1)</t>
  </si>
  <si>
    <t>13CĐ - ĐT1(N1)</t>
  </si>
  <si>
    <t>13TC.Đ(N1)</t>
  </si>
  <si>
    <t>13TCĐ(N2)</t>
  </si>
  <si>
    <t>13CĐĐ1</t>
  </si>
  <si>
    <t>13CĐĐ2</t>
  </si>
  <si>
    <t>TT ĐL&amp;MĐ(Dạy thay T H.Anh 1b 4t)</t>
  </si>
  <si>
    <t>ĐLĐ &amp; CB (Thay cô Lệ 1b 3t)</t>
  </si>
  <si>
    <t>TT KT ĐT(dạy Thầy M.Cường 1b 5t)</t>
  </si>
  <si>
    <t>ĐL-CB (dạy thay T Đ.Cường 1b 2t)</t>
  </si>
  <si>
    <t>TT ĐCN CB(dạy thay T Th.Phong 1b 5t)</t>
  </si>
  <si>
    <t>ĐL&amp;MĐ(Dạy thay cô lệ 1b 5t)</t>
  </si>
  <si>
    <t>KCĐ&amp;MĐ(Thay cô Lệ 1b 2t)</t>
  </si>
  <si>
    <t>Khí cụ điện (Thay cô Lệ 1b 2t)</t>
  </si>
  <si>
    <t>Vẽ thiết kế điện (Thay T P.Cường 1b 2t)</t>
  </si>
  <si>
    <t>TTĐTCB (Thay cô Nga 1b 5t)</t>
  </si>
  <si>
    <t>TTVẽ thiết kế điện(thay Cô Trinh 4t)</t>
  </si>
  <si>
    <t>TT KT ĐT(nghỉ 1b 5t T.Đức A thay)</t>
  </si>
  <si>
    <t>TT ĐL-CB (nghỉ 1b 4t T Tr.Trí thay)</t>
  </si>
  <si>
    <t>TT ĐL-CB (nghỉ 1b 4t T Tr.Huân thay)</t>
  </si>
  <si>
    <t>TT ĐTCN(nghỉ 2 b 10t T Tr.Trí và T. M Cường  thay)</t>
  </si>
  <si>
    <t>TT ĐTCN(nghỉ 2 b 10t T Tr.Huân và T. M Cường  thay)</t>
  </si>
  <si>
    <t>TT ĐL-CB (thay T. Đức A 1b 4t)</t>
  </si>
  <si>
    <t>TT ĐL-CB (Thay T. Đức A 1b 4t)</t>
  </si>
  <si>
    <t>TT ĐTCN(thay T. Đức A 1b 5t)</t>
  </si>
  <si>
    <t>TT ĐL&amp;MĐ(nghỉ 1b 4t cô Huê thay)</t>
  </si>
  <si>
    <t>Vẽ thiết kế điện (nghỉ 1b 2t T. V Cường thay)</t>
  </si>
  <si>
    <t>ĐL-CB (nghỉ 1b 2t T.T Phong thay)</t>
  </si>
  <si>
    <t>ĐLCB (nghỉ 1b 2t T.T Phong thay)</t>
  </si>
  <si>
    <t>KCĐ&amp;MĐ(nghỉ  1b 2t T. H Anh thay)</t>
  </si>
  <si>
    <t>ĐL&amp;MĐ(nghỉ 1buổi 5t Cô Huê thay)</t>
  </si>
  <si>
    <t>Khí cụ điện (nghỉ 1b 2t T. H Anh thay)</t>
  </si>
  <si>
    <t>TTĐTCB (nghỉ 1b 5t T. H Đức thay)</t>
  </si>
  <si>
    <t>TT ĐCN CB(nghỉ 1b 5t Cô Linh thay)</t>
  </si>
  <si>
    <t>TT ĐCN CB(nghỉ 1b 5t T. Thử  thay)</t>
  </si>
  <si>
    <t>TTVẽ thiết kế điện(nghỉ 4t T. V Cường thay)</t>
  </si>
  <si>
    <t>TT ĐTCN (thay T. Đức A 1b 5t)</t>
  </si>
  <si>
    <t>Công nghệ 12</t>
  </si>
  <si>
    <t>12A1,2,3,7</t>
  </si>
  <si>
    <t>14TC.Đ,ĐT</t>
  </si>
  <si>
    <t>12CĐ - Đ1(N2)</t>
  </si>
  <si>
    <t>13CĐ.DT2(N1)</t>
  </si>
  <si>
    <t>14TC-Đ</t>
  </si>
  <si>
    <t>Truyền động điện (dạy thay T. Lý)</t>
  </si>
  <si>
    <t>14TC-Đ(N2)</t>
  </si>
  <si>
    <r>
      <t xml:space="preserve">TT KTS </t>
    </r>
    <r>
      <rPr>
        <sz val="9"/>
        <color indexed="10"/>
        <rFont val="Times New Roman"/>
        <family val="1"/>
      </rPr>
      <t>(Thay T Lý)</t>
    </r>
  </si>
  <si>
    <t>13CĐ.DT2 (N2)</t>
  </si>
  <si>
    <t>TT KTS (Thay T Lý)</t>
  </si>
  <si>
    <t>13CĐ.Đ1 (N1)</t>
  </si>
  <si>
    <t>TT ĐCNCB (Thay T Lý)</t>
  </si>
  <si>
    <t>13CĐ.Đ2 (N1)</t>
  </si>
  <si>
    <t xml:space="preserve"> Kỹ thuật số (ôn thi TN)</t>
  </si>
  <si>
    <t xml:space="preserve"> ĐK Ltrình 1 (ôn thi TN)</t>
  </si>
  <si>
    <t>Điện tử cơ bản (ôn thi TN)</t>
  </si>
  <si>
    <t>Điện tử công nghiệp (ôn thi TN)</t>
  </si>
  <si>
    <t>TĐH quá trình công nghệ (ôn thi TN)</t>
  </si>
  <si>
    <t xml:space="preserve"> Điện công nghiệp (ôn thi TN)</t>
  </si>
  <si>
    <t xml:space="preserve"> Mạng cung cấp điện (ôn thi TN)</t>
  </si>
  <si>
    <t>KT VI ĐK  (ôn thi TN)</t>
  </si>
  <si>
    <t>TỰ ĐỘNG HÓA   (ôn thi TN)</t>
  </si>
  <si>
    <t>ĐKLT PLC (ôn thi TN)</t>
  </si>
  <si>
    <t>TT PLC (ôn thi TN)</t>
  </si>
  <si>
    <t>Cung cấp điện (ôn thi TN)</t>
  </si>
  <si>
    <t>Truyền động điện (ôn thi TN)</t>
  </si>
  <si>
    <t>Trang bị điện (ôn thi TN)</t>
  </si>
  <si>
    <t>Máy điện (ôn thi TN)</t>
  </si>
  <si>
    <t>TT Trang bị điện (ôn thi TN)</t>
  </si>
  <si>
    <t>ĐTCS (dạy tuần 30)</t>
  </si>
  <si>
    <r>
      <t>ĐTCS (dạy tuần 31</t>
    </r>
    <r>
      <rPr>
        <sz val="9"/>
        <color indexed="10"/>
        <rFont val="Calibri"/>
        <family val="2"/>
      </rPr>
      <t>→</t>
    </r>
    <r>
      <rPr>
        <sz val="10.35"/>
        <color indexed="10"/>
        <rFont val="Times New Roman"/>
        <family val="1"/>
      </rPr>
      <t>47</t>
    </r>
    <r>
      <rPr>
        <sz val="9"/>
        <color indexed="10"/>
        <rFont val="Times New Roman"/>
        <family val="1"/>
      </rPr>
      <t xml:space="preserve"> )</t>
    </r>
  </si>
  <si>
    <t>ĐLĐ &amp; CB (dạy tuần 30)</t>
  </si>
  <si>
    <t>ĐL&amp;CB (dạy tuần 30)</t>
  </si>
  <si>
    <t>TT ĐCB(nghỉ 2 buổi 10t T.T Phong thay)</t>
  </si>
  <si>
    <t>TT ĐCB(dạy thay T Đ.Cường 2b 10t)</t>
  </si>
  <si>
    <t>ĐLĐ &amp; CB (Thay cô Lệ 5b 16t)</t>
  </si>
  <si>
    <r>
      <t>ĐL&amp;CB (dạy từ tuần 31</t>
    </r>
    <r>
      <rPr>
        <sz val="9"/>
        <color indexed="10"/>
        <rFont val="Calibri"/>
        <family val="2"/>
      </rPr>
      <t>→</t>
    </r>
    <r>
      <rPr>
        <sz val="10.35"/>
        <color indexed="10"/>
        <rFont val="Times New Roman"/>
        <family val="1"/>
      </rPr>
      <t>44)</t>
    </r>
    <r>
      <rPr>
        <sz val="9"/>
        <color indexed="10"/>
        <rFont val="Times New Roman"/>
        <family val="1"/>
      </rPr>
      <t xml:space="preserve"> (nghỉ 6 buổi 19t T. H Anh và cô Hồ Anh thay)</t>
    </r>
  </si>
  <si>
    <t>TT ĐCB(dạy thay T.Lý) (nghỉ 2 buổi 10t và 12b thay đổi TKB 60t T.T Phong thay)</t>
  </si>
  <si>
    <t>TT ĐCB (dạy thay T Đ.Cường  2 buổi 10t và 12b thay đổi TKB 60t)</t>
  </si>
  <si>
    <t>ĐL&amp;MĐ(nghỉ 1buổi 5t Cô Huê thay) BHXH</t>
  </si>
  <si>
    <t>Khí cụ điện (nghỉ 1b 2t T. H Anh thay)BHXH</t>
  </si>
  <si>
    <t>KCĐ&amp;MĐ(nghỉ  1b 2t T. H Anh thay) BHXH</t>
  </si>
  <si>
    <t>NMĐ&amp;Trạm</t>
  </si>
  <si>
    <t>Đồ án CCĐ</t>
  </si>
  <si>
    <t>ĐTCN</t>
  </si>
  <si>
    <t>ĐCN</t>
  </si>
  <si>
    <t>TĐH</t>
  </si>
  <si>
    <t>13CĐ.D1(N2)</t>
  </si>
  <si>
    <t>12CĐ.ĐT(LỚP RIÊNG)</t>
  </si>
  <si>
    <t>12CĐ-Đ(LỚP RIÊNG)</t>
  </si>
  <si>
    <t>12CĐ.Đ,ĐT(LỚP RIÊNG)</t>
  </si>
  <si>
    <t>TT Máy điện</t>
  </si>
  <si>
    <t xml:space="preserve">KT truyền số liệu </t>
  </si>
  <si>
    <t>12CĐ+13CĐ-Đ, ĐT(LỚP RIÊNG)</t>
  </si>
  <si>
    <t>30/10/2014</t>
  </si>
  <si>
    <t>20/1/2015</t>
  </si>
  <si>
    <t>15/6/2015</t>
  </si>
  <si>
    <t>26/6/2015</t>
  </si>
  <si>
    <t>Phân công khối lượng giảng dạy khóa mới cho giáo viên và</t>
  </si>
  <si>
    <t>điều chỉnh khối lượng giảng dạy giữa các tổ bộ môn…</t>
  </si>
  <si>
    <t xml:space="preserve">Triển khai kế hoạch tổ chức thi học sinh giởi cấp khoa </t>
  </si>
  <si>
    <t>và đề xuất mở ngành đào tạo mới</t>
  </si>
  <si>
    <t>27/10/2014</t>
  </si>
  <si>
    <t xml:space="preserve">Thông qua các môn tự chọn trong chương trình đào tạo nghề cao đẳng và trung cấp; triển khai kế hoạch duyệt đề tài sáng kiến kinh nghiệm </t>
  </si>
  <si>
    <t>23/12/2014</t>
  </si>
  <si>
    <t>Thông báo việc đăng ký đề tài NCKH, hội thảo + công tác ra đề thi…</t>
  </si>
  <si>
    <t>Kiểm tra hồ sơ giáo viên; Thống nhất ra đề thi, đề cương, giáo trình</t>
  </si>
  <si>
    <t>Kế hoạch bồi dưỡng nâng cao trình độ, kỹ năng, nghiệp vụ, tham gia đổi mới quản lý đào tạo</t>
  </si>
  <si>
    <t>13/6/20125</t>
  </si>
  <si>
    <t>Họp làm chương trình cao đẳng tiên tiến</t>
  </si>
  <si>
    <t>Thông qua các môn tự chọn trong chương trình đào tạo nghề cao đẳng và</t>
  </si>
  <si>
    <t xml:space="preserve">trung cấp; triển khai kế hoạch duyệt đề tài sáng kiến kinh nghiệm </t>
  </si>
  <si>
    <t>Kỹ thuật sơ sở</t>
  </si>
  <si>
    <t>Truyền thanh-truyền hình</t>
  </si>
  <si>
    <t>Điện tử công nghiệp</t>
  </si>
  <si>
    <t>Cung cấp điện</t>
  </si>
  <si>
    <t>Thiết bị điện</t>
  </si>
  <si>
    <t>KHOA:CN ĐIỆN - ĐIỆN TỬ</t>
  </si>
  <si>
    <t>KHOA: Công nghệ Điện-Điện tử</t>
  </si>
  <si>
    <t>Họp góp ý hội nghị cán bộ công chức (26.11.2014)</t>
  </si>
  <si>
    <t xml:space="preserve"> KHOA : CÔNG NGHỆ ĐiỆN - ĐiỆN TỬ                                                    </t>
  </si>
  <si>
    <t>KHOA: CÔNG NGHỆ ĐiỆN - ĐiỆN TỬ</t>
  </si>
  <si>
    <t>KHOA: CÔNG NGHỆ ĐIỆN - ĐIỆN TỬ</t>
  </si>
  <si>
    <r>
      <t xml:space="preserve">          KHOA : </t>
    </r>
    <r>
      <rPr>
        <sz val="16"/>
        <rFont val="Times New Roman"/>
        <family val="1"/>
      </rPr>
      <t>CÔNG NGHỆ ĐIỆN - ĐIỆN TỬ</t>
    </r>
    <r>
      <rPr>
        <b/>
        <sz val="16"/>
        <rFont val="Times New Roman"/>
        <family val="1"/>
      </rPr>
      <t xml:space="preserve">                                                       </t>
    </r>
  </si>
  <si>
    <t xml:space="preserve">          KHOA : CÔNG NGHỆ ĐIỆN - ĐIỆN TỬ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</si>
</sst>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4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10"/>
      <name val="Calibri"/>
      <family val="2"/>
    </font>
    <font>
      <sz val="10.35"/>
      <color indexed="10"/>
      <name val="Times New Roman"/>
      <family val="1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7" fillId="0" borderId="0"/>
    <xf numFmtId="0" fontId="18" fillId="0" borderId="0"/>
  </cellStyleXfs>
  <cellXfs count="564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2" fillId="2" borderId="0" xfId="0" applyNumberFormat="1" applyFont="1" applyFill="1"/>
    <xf numFmtId="49" fontId="13" fillId="2" borderId="0" xfId="0" applyNumberFormat="1" applyFont="1" applyFill="1"/>
    <xf numFmtId="49" fontId="31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2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5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6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0" fillId="0" borderId="0" xfId="0" applyFont="1" applyAlignment="1" applyProtection="1">
      <alignment horizontal="center"/>
      <protection locked="0"/>
    </xf>
    <xf numFmtId="0" fontId="22" fillId="0" borderId="3" xfId="4" applyFont="1" applyBorder="1" applyAlignment="1" applyProtection="1">
      <alignment horizontal="center" vertical="center"/>
      <protection locked="0"/>
    </xf>
    <xf numFmtId="0" fontId="30" fillId="0" borderId="2" xfId="4" applyFont="1" applyBorder="1" applyAlignment="1" applyProtection="1">
      <alignment horizontal="center" vertical="center"/>
      <protection locked="0"/>
    </xf>
    <xf numFmtId="0" fontId="30" fillId="0" borderId="2" xfId="4" applyFont="1" applyFill="1" applyBorder="1" applyAlignment="1" applyProtection="1">
      <alignment horizontal="center" vertical="center"/>
      <protection locked="0"/>
    </xf>
    <xf numFmtId="0" fontId="24" fillId="0" borderId="2" xfId="4" applyFont="1" applyFill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 wrapText="1"/>
      <protection locked="0"/>
    </xf>
    <xf numFmtId="0" fontId="30" fillId="0" borderId="2" xfId="4" applyFont="1" applyBorder="1" applyAlignment="1" applyProtection="1">
      <alignment horizontal="center"/>
      <protection locked="0"/>
    </xf>
    <xf numFmtId="0" fontId="19" fillId="0" borderId="0" xfId="4" applyFont="1" applyProtection="1">
      <protection locked="0"/>
    </xf>
    <xf numFmtId="0" fontId="19" fillId="0" borderId="0" xfId="4" applyFont="1" applyBorder="1" applyAlignment="1" applyProtection="1">
      <alignment wrapText="1"/>
      <protection locked="0"/>
    </xf>
    <xf numFmtId="0" fontId="25" fillId="0" borderId="0" xfId="4" applyFont="1" applyBorder="1" applyAlignment="1" applyProtection="1">
      <alignment horizontal="center"/>
      <protection locked="0"/>
    </xf>
    <xf numFmtId="0" fontId="25" fillId="0" borderId="4" xfId="4" applyFont="1" applyBorder="1" applyAlignment="1" applyProtection="1">
      <protection locked="0"/>
    </xf>
    <xf numFmtId="0" fontId="22" fillId="0" borderId="0" xfId="4" applyFont="1" applyAlignment="1" applyProtection="1">
      <alignment horizontal="center"/>
      <protection locked="0"/>
    </xf>
    <xf numFmtId="0" fontId="22" fillId="0" borderId="0" xfId="4" applyFont="1" applyAlignment="1" applyProtection="1">
      <protection locked="0"/>
    </xf>
    <xf numFmtId="0" fontId="22" fillId="0" borderId="3" xfId="4" applyFont="1" applyBorder="1" applyAlignment="1" applyProtection="1">
      <alignment horizontal="center" vertical="center" wrapText="1"/>
      <protection locked="0"/>
    </xf>
    <xf numFmtId="0" fontId="20" fillId="0" borderId="5" xfId="4" applyFont="1" applyBorder="1" applyAlignment="1" applyProtection="1">
      <alignment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0" fillId="0" borderId="0" xfId="4" applyFont="1" applyAlignment="1" applyProtection="1">
      <alignment horizontal="center"/>
      <protection locked="0"/>
    </xf>
    <xf numFmtId="49" fontId="42" fillId="0" borderId="3" xfId="4" applyNumberFormat="1" applyFont="1" applyBorder="1" applyAlignment="1" applyProtection="1">
      <alignment horizontal="center" vertical="center"/>
      <protection locked="0"/>
    </xf>
    <xf numFmtId="49" fontId="42" fillId="0" borderId="2" xfId="4" applyNumberFormat="1" applyFont="1" applyBorder="1" applyAlignment="1" applyProtection="1">
      <alignment horizontal="center" vertical="center" wrapText="1"/>
      <protection locked="0"/>
    </xf>
    <xf numFmtId="0" fontId="30" fillId="0" borderId="2" xfId="4" applyFont="1" applyFill="1" applyBorder="1" applyAlignment="1" applyProtection="1">
      <alignment horizontal="center"/>
      <protection locked="0"/>
    </xf>
    <xf numFmtId="0" fontId="30" fillId="0" borderId="2" xfId="4" applyFont="1" applyBorder="1" applyProtection="1">
      <protection locked="0"/>
    </xf>
    <xf numFmtId="0" fontId="20" fillId="0" borderId="0" xfId="4" applyFont="1" applyProtection="1">
      <protection locked="0"/>
    </xf>
    <xf numFmtId="0" fontId="22" fillId="0" borderId="0" xfId="4" applyFont="1" applyAlignment="1" applyProtection="1">
      <alignment vertical="center"/>
      <protection locked="0"/>
    </xf>
    <xf numFmtId="0" fontId="19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protection locked="0"/>
    </xf>
    <xf numFmtId="0" fontId="24" fillId="0" borderId="6" xfId="4" applyFont="1" applyBorder="1" applyAlignment="1" applyProtection="1">
      <alignment horizontal="center" vertical="center" wrapText="1"/>
      <protection locked="0"/>
    </xf>
    <xf numFmtId="0" fontId="24" fillId="0" borderId="0" xfId="4" applyFont="1" applyBorder="1" applyAlignment="1" applyProtection="1">
      <alignment horizontal="center" vertical="center"/>
      <protection locked="0"/>
    </xf>
    <xf numFmtId="49" fontId="21" fillId="0" borderId="2" xfId="4" applyNumberFormat="1" applyFont="1" applyBorder="1" applyAlignment="1" applyProtection="1">
      <alignment horizontal="center" vertical="center"/>
      <protection locked="0"/>
    </xf>
    <xf numFmtId="49" fontId="21" fillId="0" borderId="3" xfId="4" applyNumberFormat="1" applyFont="1" applyBorder="1" applyAlignment="1" applyProtection="1">
      <alignment horizontal="center" vertical="center" wrapText="1"/>
      <protection locked="0"/>
    </xf>
    <xf numFmtId="49" fontId="30" fillId="0" borderId="2" xfId="4" applyNumberFormat="1" applyFont="1" applyBorder="1" applyAlignment="1" applyProtection="1">
      <alignment horizontal="center" vertical="center" wrapText="1"/>
      <protection locked="0"/>
    </xf>
    <xf numFmtId="49" fontId="30" fillId="0" borderId="2" xfId="4" applyNumberFormat="1" applyFont="1" applyBorder="1" applyAlignment="1" applyProtection="1">
      <alignment horizontal="center" vertical="center"/>
      <protection locked="0"/>
    </xf>
    <xf numFmtId="0" fontId="30" fillId="0" borderId="6" xfId="4" applyFont="1" applyBorder="1" applyAlignment="1" applyProtection="1">
      <alignment horizontal="center" vertical="center" wrapText="1"/>
      <protection locked="0"/>
    </xf>
    <xf numFmtId="0" fontId="30" fillId="0" borderId="0" xfId="4" applyFont="1" applyBorder="1" applyAlignment="1" applyProtection="1">
      <alignment horizontal="center" vertical="center"/>
      <protection locked="0"/>
    </xf>
    <xf numFmtId="0" fontId="21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0" fillId="0" borderId="2" xfId="4" applyNumberFormat="1" applyFont="1" applyFill="1" applyBorder="1" applyAlignment="1" applyProtection="1">
      <alignment horizontal="center" vertical="center"/>
      <protection locked="0"/>
    </xf>
    <xf numFmtId="164" fontId="44" fillId="0" borderId="2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Border="1" applyAlignment="1" applyProtection="1">
      <alignment horizontal="center" vertical="center"/>
      <protection locked="0"/>
    </xf>
    <xf numFmtId="0" fontId="19" fillId="0" borderId="6" xfId="4" applyFont="1" applyBorder="1" applyAlignment="1" applyProtection="1">
      <alignment horizontal="center" vertical="center"/>
      <protection locked="0"/>
    </xf>
    <xf numFmtId="0" fontId="19" fillId="0" borderId="0" xfId="4" applyFont="1" applyBorder="1" applyAlignment="1" applyProtection="1">
      <alignment horizontal="center" vertical="center"/>
      <protection locked="0"/>
    </xf>
    <xf numFmtId="0" fontId="45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19" fillId="0" borderId="5" xfId="4" applyNumberFormat="1" applyFont="1" applyBorder="1" applyAlignment="1" applyProtection="1">
      <alignment wrapText="1"/>
      <protection locked="0"/>
    </xf>
    <xf numFmtId="0" fontId="21" fillId="0" borderId="0" xfId="4" applyFont="1" applyAlignment="1" applyProtection="1">
      <protection locked="0"/>
    </xf>
    <xf numFmtId="49" fontId="19" fillId="0" borderId="0" xfId="4" applyNumberFormat="1" applyFont="1" applyAlignment="1" applyProtection="1">
      <alignment wrapText="1"/>
      <protection locked="0"/>
    </xf>
    <xf numFmtId="0" fontId="25" fillId="0" borderId="0" xfId="4" applyFont="1" applyAlignment="1" applyProtection="1">
      <protection locked="0"/>
    </xf>
    <xf numFmtId="0" fontId="24" fillId="0" borderId="2" xfId="4" applyFont="1" applyBorder="1" applyAlignment="1" applyProtection="1">
      <alignment horizontal="center" vertical="center" wrapText="1"/>
      <protection locked="0"/>
    </xf>
    <xf numFmtId="0" fontId="24" fillId="0" borderId="6" xfId="4" applyFont="1" applyBorder="1" applyAlignment="1" applyProtection="1">
      <alignment horizontal="center" vertical="center"/>
      <protection locked="0"/>
    </xf>
    <xf numFmtId="0" fontId="43" fillId="0" borderId="2" xfId="5" applyFont="1" applyFill="1" applyBorder="1" applyAlignment="1" applyProtection="1">
      <alignment horizontal="left" vertical="center"/>
      <protection locked="0"/>
    </xf>
    <xf numFmtId="164" fontId="44" fillId="0" borderId="3" xfId="4" applyNumberFormat="1" applyFont="1" applyFill="1" applyBorder="1" applyAlignment="1" applyProtection="1">
      <alignment horizontal="center" vertical="center"/>
      <protection locked="0"/>
    </xf>
    <xf numFmtId="0" fontId="43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0" fillId="0" borderId="0" xfId="4" applyFont="1" applyAlignment="1" applyProtection="1">
      <alignment horizontal="center" vertical="center"/>
      <protection locked="0"/>
    </xf>
    <xf numFmtId="0" fontId="26" fillId="0" borderId="0" xfId="4" applyFont="1" applyProtection="1">
      <protection locked="0"/>
    </xf>
    <xf numFmtId="0" fontId="19" fillId="0" borderId="0" xfId="4" applyFont="1" applyAlignment="1" applyProtection="1">
      <alignment horizontal="center"/>
      <protection locked="0"/>
    </xf>
    <xf numFmtId="0" fontId="29" fillId="0" borderId="0" xfId="4" applyFont="1" applyBorder="1" applyAlignment="1" applyProtection="1">
      <alignment horizontal="center" vertical="center" wrapText="1"/>
      <protection locked="0"/>
    </xf>
    <xf numFmtId="49" fontId="21" fillId="0" borderId="0" xfId="4" applyNumberFormat="1" applyFont="1" applyAlignment="1" applyProtection="1">
      <alignment horizontal="center"/>
      <protection locked="0"/>
    </xf>
    <xf numFmtId="49" fontId="41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6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1" fillId="0" borderId="0" xfId="4" applyFont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left" wrapText="1"/>
      <protection locked="0"/>
    </xf>
    <xf numFmtId="0" fontId="45" fillId="0" borderId="6" xfId="4" applyFont="1" applyBorder="1" applyAlignment="1" applyProtection="1">
      <alignment horizontal="center" vertical="center"/>
      <protection locked="0"/>
    </xf>
    <xf numFmtId="0" fontId="30" fillId="0" borderId="6" xfId="4" applyFont="1" applyBorder="1" applyAlignment="1" applyProtection="1">
      <alignment horizontal="center" vertical="center"/>
      <protection locked="0"/>
    </xf>
    <xf numFmtId="0" fontId="41" fillId="0" borderId="2" xfId="4" applyFont="1" applyFill="1" applyBorder="1" applyAlignment="1" applyProtection="1">
      <alignment horizontal="center"/>
      <protection locked="0"/>
    </xf>
    <xf numFmtId="0" fontId="41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4" fillId="0" borderId="0" xfId="0" applyNumberFormat="1" applyFont="1" applyAlignment="1" applyProtection="1"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37" fillId="0" borderId="0" xfId="0" applyNumberFormat="1" applyFont="1" applyAlignment="1" applyProtection="1">
      <alignment horizontal="centerContinuous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8" fillId="0" borderId="0" xfId="0" applyNumberFormat="1" applyFont="1" applyAlignment="1" applyProtection="1">
      <protection locked="0"/>
    </xf>
    <xf numFmtId="164" fontId="36" fillId="0" borderId="0" xfId="0" applyNumberFormat="1" applyFont="1" applyAlignment="1" applyProtection="1">
      <protection locked="0"/>
    </xf>
    <xf numFmtId="164" fontId="4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49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39" fillId="0" borderId="0" xfId="0" applyFont="1" applyProtection="1">
      <protection locked="0"/>
    </xf>
    <xf numFmtId="0" fontId="47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39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7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39" fillId="0" borderId="0" xfId="0" applyNumberFormat="1" applyFont="1" applyAlignment="1" applyProtection="1">
      <protection locked="0"/>
    </xf>
    <xf numFmtId="164" fontId="39" fillId="0" borderId="0" xfId="0" applyNumberFormat="1" applyFont="1" applyFill="1" applyBorder="1" applyAlignment="1" applyProtection="1">
      <alignment horizontal="center" vertical="center"/>
      <protection locked="0"/>
    </xf>
    <xf numFmtId="164" fontId="46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  <protection locked="0"/>
    </xf>
    <xf numFmtId="0" fontId="47" fillId="0" borderId="0" xfId="0" applyFont="1" applyAlignment="1" applyProtection="1">
      <protection locked="0"/>
    </xf>
    <xf numFmtId="164" fontId="47" fillId="0" borderId="0" xfId="0" applyNumberFormat="1" applyFont="1" applyAlignment="1" applyProtection="1">
      <protection locked="0"/>
    </xf>
    <xf numFmtId="164" fontId="47" fillId="0" borderId="0" xfId="0" applyNumberFormat="1" applyFont="1" applyAlignment="1" applyProtection="1">
      <alignment horizontal="center"/>
      <protection locked="0"/>
    </xf>
    <xf numFmtId="164" fontId="33" fillId="0" borderId="0" xfId="0" applyNumberFormat="1" applyFont="1" applyAlignment="1" applyProtection="1">
      <alignment horizontal="center"/>
      <protection locked="0"/>
    </xf>
    <xf numFmtId="164" fontId="40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1" fillId="0" borderId="0" xfId="4" applyFont="1" applyAlignment="1" applyProtection="1">
      <alignment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8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8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8" fillId="0" borderId="14" xfId="0" applyFont="1" applyBorder="1" applyAlignment="1" applyProtection="1">
      <alignment horizontal="left" vertical="center"/>
      <protection locked="0"/>
    </xf>
    <xf numFmtId="0" fontId="48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8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8" fillId="0" borderId="9" xfId="0" applyFont="1" applyBorder="1" applyAlignment="1" applyProtection="1">
      <alignment horizontal="left"/>
      <protection locked="0"/>
    </xf>
    <xf numFmtId="0" fontId="48" fillId="0" borderId="5" xfId="0" applyFont="1" applyBorder="1" applyAlignment="1" applyProtection="1">
      <alignment horizontal="left"/>
      <protection locked="0"/>
    </xf>
    <xf numFmtId="164" fontId="16" fillId="0" borderId="2" xfId="4" applyNumberFormat="1" applyFont="1" applyFill="1" applyBorder="1" applyAlignment="1" applyProtection="1">
      <alignment horizontal="center" vertical="center"/>
      <protection locked="0"/>
    </xf>
    <xf numFmtId="14" fontId="51" fillId="0" borderId="2" xfId="4" applyNumberFormat="1" applyFont="1" applyFill="1" applyBorder="1" applyAlignment="1" applyProtection="1">
      <alignment horizontal="center" vertical="center"/>
      <protection locked="0"/>
    </xf>
    <xf numFmtId="0" fontId="30" fillId="0" borderId="15" xfId="4" applyFont="1" applyBorder="1" applyAlignment="1" applyProtection="1">
      <alignment horizontal="left" vertical="center"/>
      <protection locked="0"/>
    </xf>
    <xf numFmtId="0" fontId="30" fillId="0" borderId="16" xfId="4" applyFont="1" applyBorder="1" applyAlignment="1" applyProtection="1">
      <alignment horizontal="left" vertical="center"/>
      <protection locked="0"/>
    </xf>
    <xf numFmtId="164" fontId="16" fillId="0" borderId="2" xfId="5" applyNumberFormat="1" applyFont="1" applyFill="1" applyBorder="1" applyAlignment="1" applyProtection="1">
      <alignment horizontal="left" vertical="center"/>
      <protection locked="0"/>
    </xf>
    <xf numFmtId="164" fontId="16" fillId="0" borderId="2" xfId="4" applyNumberFormat="1" applyFont="1" applyFill="1" applyBorder="1" applyAlignment="1" applyProtection="1">
      <alignment horizontal="left" vertical="center"/>
      <protection locked="0"/>
    </xf>
    <xf numFmtId="0" fontId="20" fillId="0" borderId="0" xfId="4" applyFont="1" applyAlignment="1" applyProtection="1">
      <protection locked="0"/>
    </xf>
    <xf numFmtId="49" fontId="52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8" fillId="0" borderId="0" xfId="0" applyFont="1" applyBorder="1" applyAlignment="1" applyProtection="1">
      <alignment horizontal="left"/>
      <protection locked="0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6" fillId="0" borderId="19" xfId="4" applyFont="1" applyBorder="1" applyAlignment="1" applyProtection="1">
      <alignment horizontal="left" vertical="center"/>
      <protection locked="0"/>
    </xf>
    <xf numFmtId="0" fontId="26" fillId="0" borderId="20" xfId="4" applyFont="1" applyBorder="1" applyAlignment="1" applyProtection="1">
      <alignment horizontal="left" vertical="center"/>
      <protection locked="0"/>
    </xf>
    <xf numFmtId="164" fontId="48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8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8" fillId="0" borderId="2" xfId="0" applyNumberFormat="1" applyFont="1" applyFill="1" applyBorder="1" applyAlignment="1" applyProtection="1">
      <alignment horizontal="center"/>
      <protection hidden="1"/>
    </xf>
    <xf numFmtId="164" fontId="5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Protection="1">
      <protection hidden="1"/>
    </xf>
    <xf numFmtId="164" fontId="55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8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8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8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0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6" fillId="0" borderId="10" xfId="4" applyFont="1" applyBorder="1" applyAlignment="1" applyProtection="1">
      <alignment horizontal="left" vertical="center"/>
      <protection hidden="1"/>
    </xf>
    <xf numFmtId="0" fontId="26" fillId="0" borderId="2" xfId="4" applyFont="1" applyFill="1" applyBorder="1" applyAlignment="1" applyProtection="1">
      <alignment horizontal="center" vertical="center"/>
      <protection hidden="1"/>
    </xf>
    <xf numFmtId="0" fontId="30" fillId="0" borderId="2" xfId="4" applyFont="1" applyFill="1" applyBorder="1" applyAlignment="1" applyProtection="1">
      <alignment horizontal="center" vertical="center"/>
      <protection hidden="1"/>
    </xf>
    <xf numFmtId="0" fontId="41" fillId="0" borderId="11" xfId="4" applyFont="1" applyBorder="1" applyAlignment="1" applyProtection="1">
      <alignment horizontal="left"/>
      <protection hidden="1"/>
    </xf>
    <xf numFmtId="0" fontId="47" fillId="0" borderId="10" xfId="5" applyFont="1" applyBorder="1" applyAlignment="1" applyProtection="1">
      <alignment horizontal="left" vertical="center"/>
      <protection hidden="1"/>
    </xf>
    <xf numFmtId="0" fontId="47" fillId="0" borderId="10" xfId="4" applyFont="1" applyBorder="1" applyAlignment="1" applyProtection="1">
      <alignment horizontal="left" vertical="center"/>
      <protection hidden="1"/>
    </xf>
    <xf numFmtId="0" fontId="26" fillId="0" borderId="10" xfId="4" applyFont="1" applyFill="1" applyBorder="1" applyAlignment="1" applyProtection="1">
      <alignment horizontal="center" vertical="center"/>
      <protection hidden="1"/>
    </xf>
    <xf numFmtId="0" fontId="30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0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6" fillId="0" borderId="26" xfId="4" applyFont="1" applyBorder="1" applyAlignment="1" applyProtection="1">
      <alignment horizontal="left" vertical="center"/>
      <protection hidden="1"/>
    </xf>
    <xf numFmtId="0" fontId="30" fillId="0" borderId="27" xfId="4" applyFont="1" applyBorder="1" applyAlignment="1" applyProtection="1">
      <alignment horizontal="left" vertical="center"/>
      <protection hidden="1"/>
    </xf>
    <xf numFmtId="0" fontId="26" fillId="0" borderId="28" xfId="4" applyFont="1" applyBorder="1" applyAlignment="1" applyProtection="1">
      <alignment horizontal="left" vertical="center"/>
      <protection hidden="1"/>
    </xf>
    <xf numFmtId="0" fontId="30" fillId="0" borderId="2" xfId="4" applyFont="1" applyFill="1" applyBorder="1" applyAlignment="1" applyProtection="1">
      <alignment horizontal="center"/>
      <protection hidden="1"/>
    </xf>
    <xf numFmtId="0" fontId="26" fillId="0" borderId="2" xfId="4" applyFont="1" applyFill="1" applyBorder="1" applyAlignment="1" applyProtection="1">
      <alignment horizontal="center"/>
      <protection hidden="1"/>
    </xf>
    <xf numFmtId="0" fontId="30" fillId="0" borderId="12" xfId="4" applyFont="1" applyBorder="1" applyAlignment="1" applyProtection="1">
      <alignment horizontal="left" vertical="center"/>
      <protection hidden="1"/>
    </xf>
    <xf numFmtId="164" fontId="44" fillId="0" borderId="2" xfId="4" applyNumberFormat="1" applyFont="1" applyFill="1" applyBorder="1" applyAlignment="1" applyProtection="1">
      <alignment horizontal="center" vertical="center"/>
      <protection hidden="1"/>
    </xf>
    <xf numFmtId="164" fontId="26" fillId="0" borderId="2" xfId="4" applyNumberFormat="1" applyFont="1" applyFill="1" applyBorder="1" applyAlignment="1" applyProtection="1">
      <alignment horizontal="center" vertical="center"/>
      <protection hidden="1"/>
    </xf>
    <xf numFmtId="0" fontId="16" fillId="3" borderId="0" xfId="0" applyFont="1" applyFill="1"/>
    <xf numFmtId="49" fontId="57" fillId="3" borderId="0" xfId="0" applyNumberFormat="1" applyFont="1" applyFill="1"/>
    <xf numFmtId="0" fontId="45" fillId="0" borderId="7" xfId="4" applyFont="1" applyBorder="1" applyAlignment="1" applyProtection="1">
      <alignment horizontal="left" vertical="center"/>
      <protection locked="0"/>
    </xf>
    <xf numFmtId="0" fontId="44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8" fillId="0" borderId="0" xfId="0" applyNumberFormat="1" applyFont="1"/>
    <xf numFmtId="49" fontId="57" fillId="2" borderId="0" xfId="0" applyNumberFormat="1" applyFont="1" applyFill="1" applyAlignment="1">
      <alignment wrapText="1"/>
    </xf>
    <xf numFmtId="49" fontId="59" fillId="2" borderId="0" xfId="0" applyNumberFormat="1" applyFont="1" applyFill="1"/>
    <xf numFmtId="49" fontId="59" fillId="4" borderId="0" xfId="0" applyNumberFormat="1" applyFont="1" applyFill="1"/>
    <xf numFmtId="0" fontId="26" fillId="0" borderId="13" xfId="4" applyFont="1" applyBorder="1" applyAlignment="1" applyProtection="1">
      <alignment horizontal="left" vertical="center"/>
      <protection hidden="1"/>
    </xf>
    <xf numFmtId="0" fontId="60" fillId="0" borderId="14" xfId="4" applyFont="1" applyBorder="1" applyAlignment="1" applyProtection="1">
      <alignment horizontal="left" vertical="center"/>
      <protection locked="0"/>
    </xf>
    <xf numFmtId="0" fontId="60" fillId="0" borderId="14" xfId="5" applyFont="1" applyBorder="1" applyAlignment="1" applyProtection="1">
      <alignment horizontal="left" vertical="center"/>
      <protection locked="0"/>
    </xf>
    <xf numFmtId="0" fontId="60" fillId="0" borderId="9" xfId="4" applyFont="1" applyBorder="1" applyAlignment="1" applyProtection="1">
      <alignment horizontal="left" vertical="center"/>
      <protection locked="0"/>
    </xf>
    <xf numFmtId="0" fontId="61" fillId="0" borderId="0" xfId="4" applyFont="1" applyBorder="1" applyAlignment="1" applyProtection="1">
      <alignment horizontal="center" vertical="center"/>
      <protection locked="0"/>
    </xf>
    <xf numFmtId="0" fontId="26" fillId="0" borderId="0" xfId="4" applyFont="1" applyBorder="1" applyAlignment="1" applyProtection="1">
      <alignment horizontal="center" vertical="center"/>
      <protection locked="0"/>
    </xf>
    <xf numFmtId="0" fontId="61" fillId="0" borderId="29" xfId="4" applyFont="1" applyBorder="1" applyAlignment="1" applyProtection="1">
      <alignment horizontal="center" vertical="center"/>
      <protection locked="0"/>
    </xf>
    <xf numFmtId="0" fontId="26" fillId="0" borderId="9" xfId="4" applyFont="1" applyBorder="1" applyAlignment="1" applyProtection="1">
      <alignment horizontal="left" vertical="center"/>
      <protection locked="0"/>
    </xf>
    <xf numFmtId="164" fontId="62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4" fillId="0" borderId="12" xfId="0" applyFont="1" applyBorder="1" applyAlignment="1" applyProtection="1">
      <alignment vertical="center"/>
      <protection hidden="1"/>
    </xf>
    <xf numFmtId="0" fontId="53" fillId="0" borderId="5" xfId="0" applyFont="1" applyBorder="1" applyAlignment="1" applyProtection="1">
      <alignment vertical="center"/>
      <protection hidden="1"/>
    </xf>
    <xf numFmtId="164" fontId="48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6" fillId="7" borderId="0" xfId="0" applyFont="1" applyFill="1"/>
    <xf numFmtId="49" fontId="57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4" fillId="0" borderId="12" xfId="0" applyFont="1" applyBorder="1" applyAlignment="1" applyProtection="1">
      <alignment vertical="center"/>
      <protection hidden="1"/>
    </xf>
    <xf numFmtId="0" fontId="65" fillId="0" borderId="5" xfId="0" applyFont="1" applyBorder="1" applyAlignment="1" applyProtection="1">
      <alignment vertical="center"/>
      <protection hidden="1"/>
    </xf>
    <xf numFmtId="164" fontId="64" fillId="0" borderId="2" xfId="0" applyNumberFormat="1" applyFont="1" applyFill="1" applyBorder="1" applyAlignment="1" applyProtection="1">
      <alignment horizontal="center"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7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7" fillId="0" borderId="2" xfId="0" applyNumberFormat="1" applyFont="1" applyFill="1" applyBorder="1" applyAlignment="1" applyProtection="1">
      <alignment horizontal="center" vertical="center"/>
      <protection hidden="1"/>
    </xf>
    <xf numFmtId="164" fontId="47" fillId="0" borderId="2" xfId="0" applyNumberFormat="1" applyFont="1" applyFill="1" applyBorder="1" applyAlignment="1" applyProtection="1">
      <protection hidden="1"/>
    </xf>
    <xf numFmtId="49" fontId="16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6" fillId="0" borderId="2" xfId="0" applyFont="1" applyBorder="1" applyAlignment="1" applyProtection="1">
      <alignment horizontal="center" vertical="center"/>
      <protection locked="0"/>
    </xf>
    <xf numFmtId="0" fontId="49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6" fillId="0" borderId="30" xfId="0" applyNumberFormat="1" applyFont="1" applyBorder="1" applyAlignment="1" applyProtection="1">
      <alignment horizontal="center" vertical="center"/>
      <protection locked="0"/>
    </xf>
    <xf numFmtId="49" fontId="49" fillId="0" borderId="30" xfId="0" applyNumberFormat="1" applyFont="1" applyBorder="1" applyAlignment="1" applyProtection="1">
      <alignment horizontal="center" vertical="center"/>
      <protection locked="0"/>
    </xf>
    <xf numFmtId="0" fontId="71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1" fillId="2" borderId="2" xfId="0" applyNumberFormat="1" applyFont="1" applyFill="1" applyBorder="1" applyAlignment="1" applyProtection="1">
      <alignment horizontal="center"/>
      <protection locked="0"/>
    </xf>
    <xf numFmtId="1" fontId="49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1" fillId="0" borderId="10" xfId="0" applyFont="1" applyBorder="1" applyAlignment="1" applyProtection="1">
      <alignment vertical="center" wrapText="1"/>
      <protection locked="0"/>
    </xf>
    <xf numFmtId="0" fontId="71" fillId="0" borderId="10" xfId="0" applyFont="1" applyBorder="1" applyAlignment="1" applyProtection="1">
      <alignment horizontal="left" wrapText="1"/>
      <protection locked="0"/>
    </xf>
    <xf numFmtId="0" fontId="71" fillId="0" borderId="2" xfId="0" applyFont="1" applyBorder="1" applyAlignment="1" applyProtection="1">
      <alignment horizontal="center" vertical="center"/>
      <protection locked="0"/>
    </xf>
    <xf numFmtId="0" fontId="71" fillId="0" borderId="30" xfId="0" applyFont="1" applyBorder="1" applyAlignment="1" applyProtection="1">
      <alignment horizontal="left" vertical="center"/>
      <protection locked="0"/>
    </xf>
    <xf numFmtId="0" fontId="49" fillId="0" borderId="2" xfId="0" applyFont="1" applyFill="1" applyBorder="1" applyAlignment="1" applyProtection="1">
      <alignment horizontal="center" wrapText="1"/>
      <protection locked="0"/>
    </xf>
    <xf numFmtId="0" fontId="49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1" fillId="0" borderId="10" xfId="0" applyFont="1" applyBorder="1" applyAlignment="1" applyProtection="1">
      <alignment horizontal="center" vertical="center" wrapText="1"/>
      <protection locked="0"/>
    </xf>
    <xf numFmtId="0" fontId="71" fillId="0" borderId="10" xfId="0" applyFont="1" applyBorder="1" applyAlignment="1" applyProtection="1">
      <alignment horizontal="left" vertical="center" wrapText="1"/>
      <protection locked="0"/>
    </xf>
    <xf numFmtId="164" fontId="12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0" fontId="71" fillId="2" borderId="2" xfId="0" applyNumberFormat="1" applyFont="1" applyFill="1" applyBorder="1" applyAlignment="1" applyProtection="1">
      <alignment horizontal="center"/>
      <protection locked="0"/>
    </xf>
    <xf numFmtId="3" fontId="71" fillId="2" borderId="2" xfId="0" applyNumberFormat="1" applyFont="1" applyFill="1" applyBorder="1" applyAlignment="1" applyProtection="1">
      <alignment horizontal="center"/>
      <protection locked="0"/>
    </xf>
    <xf numFmtId="0" fontId="72" fillId="0" borderId="0" xfId="0" applyNumberFormat="1" applyFo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protection locked="0"/>
    </xf>
    <xf numFmtId="0" fontId="75" fillId="0" borderId="0" xfId="0" applyNumberFormat="1" applyFont="1" applyAlignment="1" applyProtection="1">
      <alignment horizontal="centerContinuous"/>
      <protection locked="0"/>
    </xf>
    <xf numFmtId="0" fontId="71" fillId="2" borderId="2" xfId="0" quotePrefix="1" applyNumberFormat="1" applyFont="1" applyFill="1" applyBorder="1" applyAlignment="1" applyProtection="1">
      <alignment horizontal="center"/>
      <protection locked="0"/>
    </xf>
    <xf numFmtId="0" fontId="71" fillId="2" borderId="2" xfId="0" applyNumberFormat="1" applyFont="1" applyFill="1" applyBorder="1" applyAlignment="1" applyProtection="1">
      <alignment horizontal="center" vertical="center"/>
      <protection locked="0"/>
    </xf>
    <xf numFmtId="0" fontId="71" fillId="2" borderId="2" xfId="0" applyNumberFormat="1" applyFont="1" applyFill="1" applyBorder="1" applyProtection="1">
      <protection locked="0"/>
    </xf>
    <xf numFmtId="0" fontId="76" fillId="2" borderId="2" xfId="0" applyNumberFormat="1" applyFont="1" applyFill="1" applyBorder="1" applyAlignment="1" applyProtection="1">
      <alignment horizontal="center"/>
      <protection locked="0"/>
    </xf>
    <xf numFmtId="0" fontId="77" fillId="0" borderId="0" xfId="0" applyNumberFormat="1" applyFont="1" applyProtection="1">
      <protection locked="0"/>
    </xf>
    <xf numFmtId="0" fontId="77" fillId="0" borderId="0" xfId="0" applyNumberFormat="1" applyFont="1" applyAlignment="1" applyProtection="1">
      <protection locked="0"/>
    </xf>
    <xf numFmtId="0" fontId="78" fillId="0" borderId="10" xfId="0" applyFont="1" applyBorder="1" applyAlignment="1" applyProtection="1">
      <alignment horizontal="center" wrapText="1"/>
      <protection locked="0"/>
    </xf>
    <xf numFmtId="0" fontId="71" fillId="0" borderId="10" xfId="0" applyFont="1" applyBorder="1" applyAlignment="1" applyProtection="1">
      <alignment horizontal="center"/>
      <protection locked="0"/>
    </xf>
    <xf numFmtId="164" fontId="71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1" fillId="2" borderId="2" xfId="0" applyNumberFormat="1" applyFont="1" applyFill="1" applyBorder="1" applyAlignment="1" applyProtection="1">
      <alignment horizontal="center" wrapText="1"/>
      <protection locked="0"/>
    </xf>
    <xf numFmtId="164" fontId="72" fillId="0" borderId="0" xfId="0" applyNumberFormat="1" applyFo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4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alignment horizontal="centerContinuous"/>
      <protection locked="0"/>
    </xf>
    <xf numFmtId="164" fontId="80" fillId="0" borderId="0" xfId="0" applyNumberFormat="1" applyFont="1" applyAlignment="1" applyProtection="1">
      <protection locked="0"/>
    </xf>
    <xf numFmtId="164" fontId="81" fillId="0" borderId="0" xfId="0" applyNumberFormat="1" applyFont="1" applyAlignment="1" applyProtection="1">
      <protection locked="0"/>
    </xf>
    <xf numFmtId="49" fontId="82" fillId="0" borderId="1" xfId="0" applyNumberFormat="1" applyFont="1" applyFill="1" applyBorder="1" applyAlignment="1" applyProtection="1">
      <alignment horizontal="center" vertical="center"/>
      <protection locked="0"/>
    </xf>
    <xf numFmtId="49" fontId="82" fillId="0" borderId="2" xfId="0" applyNumberFormat="1" applyFont="1" applyFill="1" applyBorder="1" applyAlignment="1" applyProtection="1">
      <alignment horizontal="center" vertical="center"/>
      <protection locked="0"/>
    </xf>
    <xf numFmtId="49" fontId="82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6" fillId="0" borderId="2" xfId="0" applyNumberFormat="1" applyFont="1" applyFill="1" applyBorder="1" applyAlignment="1" applyProtection="1">
      <alignment horizontal="center"/>
      <protection hidden="1"/>
    </xf>
    <xf numFmtId="164" fontId="76" fillId="2" borderId="2" xfId="0" applyNumberFormat="1" applyFont="1" applyFill="1" applyBorder="1" applyAlignment="1" applyProtection="1">
      <alignment horizontal="center"/>
      <protection hidden="1"/>
    </xf>
    <xf numFmtId="164" fontId="77" fillId="0" borderId="0" xfId="0" applyNumberFormat="1" applyFont="1" applyProtection="1">
      <protection locked="0"/>
    </xf>
    <xf numFmtId="164" fontId="82" fillId="0" borderId="0" xfId="0" applyNumberFormat="1" applyFont="1" applyProtection="1">
      <protection locked="0"/>
    </xf>
    <xf numFmtId="164" fontId="77" fillId="0" borderId="0" xfId="0" applyNumberFormat="1" applyFont="1" applyFill="1" applyBorder="1" applyAlignment="1" applyProtection="1">
      <alignment horizontal="center" vertical="center"/>
      <protection locked="0"/>
    </xf>
    <xf numFmtId="164" fontId="83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71" fillId="5" borderId="3" xfId="0" applyNumberFormat="1" applyFont="1" applyFill="1" applyBorder="1" applyAlignment="1" applyProtection="1">
      <alignment horizontal="center" vertical="center"/>
      <protection locked="0"/>
    </xf>
    <xf numFmtId="164" fontId="71" fillId="5" borderId="8" xfId="0" applyNumberFormat="1" applyFont="1" applyFill="1" applyBorder="1" applyAlignment="1" applyProtection="1">
      <alignment horizontal="center" vertical="center"/>
      <protection locked="0"/>
    </xf>
    <xf numFmtId="164" fontId="71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164" fontId="53" fillId="5" borderId="3" xfId="0" applyNumberFormat="1" applyFont="1" applyFill="1" applyBorder="1" applyAlignment="1" applyProtection="1">
      <alignment horizontal="center" vertical="center"/>
      <protection hidden="1"/>
    </xf>
    <xf numFmtId="164" fontId="53" fillId="5" borderId="8" xfId="0" applyNumberFormat="1" applyFont="1" applyFill="1" applyBorder="1" applyAlignment="1" applyProtection="1">
      <alignment horizontal="center" vertical="center"/>
      <protection hidden="1"/>
    </xf>
    <xf numFmtId="164" fontId="53" fillId="5" borderId="1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0" applyFont="1" applyFill="1" applyBorder="1" applyAlignment="1" applyProtection="1">
      <alignment horizontal="center" vertical="center" wrapText="1"/>
      <protection locked="0"/>
    </xf>
    <xf numFmtId="0" fontId="47" fillId="0" borderId="8" xfId="0" applyFont="1" applyFill="1" applyBorder="1" applyAlignment="1" applyProtection="1">
      <alignment horizontal="center" vertical="center" wrapText="1"/>
      <protection locked="0"/>
    </xf>
    <xf numFmtId="0" fontId="47" fillId="0" borderId="1" xfId="0" applyFont="1" applyFill="1" applyBorder="1" applyAlignment="1" applyProtection="1">
      <alignment horizontal="center" vertical="center" wrapText="1"/>
      <protection locked="0"/>
    </xf>
    <xf numFmtId="164" fontId="83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3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3" fillId="2" borderId="8" xfId="0" applyNumberFormat="1" applyFont="1" applyFill="1" applyBorder="1" applyAlignment="1" applyProtection="1">
      <alignment horizontal="center" vertical="center"/>
      <protection locked="0"/>
    </xf>
    <xf numFmtId="164" fontId="83" fillId="2" borderId="1" xfId="0" applyNumberFormat="1" applyFont="1" applyFill="1" applyBorder="1" applyAlignment="1" applyProtection="1">
      <alignment horizontal="center" vertical="center"/>
      <protection locked="0"/>
    </xf>
    <xf numFmtId="0" fontId="46" fillId="0" borderId="3" xfId="0" applyFont="1" applyBorder="1" applyAlignment="1" applyProtection="1">
      <alignment horizontal="center" vertical="center"/>
      <protection locked="0"/>
    </xf>
    <xf numFmtId="0" fontId="46" fillId="0" borderId="8" xfId="0" applyFont="1" applyBorder="1" applyAlignment="1" applyProtection="1">
      <alignment horizontal="center" vertical="center"/>
      <protection locked="0"/>
    </xf>
    <xf numFmtId="0" fontId="46" fillId="0" borderId="1" xfId="0" applyFont="1" applyBorder="1" applyAlignment="1" applyProtection="1">
      <alignment horizontal="center" vertical="center"/>
      <protection locked="0"/>
    </xf>
    <xf numFmtId="0" fontId="47" fillId="0" borderId="12" xfId="0" applyFont="1" applyBorder="1" applyAlignment="1" applyProtection="1">
      <alignment horizontal="center" vertical="center"/>
      <protection locked="0"/>
    </xf>
    <xf numFmtId="0" fontId="47" fillId="0" borderId="13" xfId="0" applyFont="1" applyBorder="1" applyAlignment="1" applyProtection="1">
      <alignment horizontal="center" vertical="center"/>
      <protection locked="0"/>
    </xf>
    <xf numFmtId="0" fontId="47" fillId="0" borderId="6" xfId="0" applyFont="1" applyBorder="1" applyAlignment="1" applyProtection="1">
      <alignment horizontal="center" vertical="center"/>
      <protection locked="0"/>
    </xf>
    <xf numFmtId="0" fontId="47" fillId="0" borderId="14" xfId="0" applyFont="1" applyBorder="1" applyAlignment="1" applyProtection="1">
      <alignment horizontal="center" vertical="center"/>
      <protection locked="0"/>
    </xf>
    <xf numFmtId="0" fontId="47" fillId="0" borderId="7" xfId="0" applyFont="1" applyBorder="1" applyAlignment="1" applyProtection="1">
      <alignment horizontal="center" vertical="center"/>
      <protection locked="0"/>
    </xf>
    <xf numFmtId="0" fontId="47" fillId="0" borderId="9" xfId="0" applyFont="1" applyBorder="1" applyAlignment="1" applyProtection="1">
      <alignment horizontal="center" vertical="center"/>
      <protection locked="0"/>
    </xf>
    <xf numFmtId="164" fontId="83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0" applyFont="1" applyBorder="1" applyAlignment="1" applyProtection="1">
      <alignment horizontal="center" vertical="center" wrapText="1"/>
      <protection locked="0"/>
    </xf>
    <xf numFmtId="0" fontId="47" fillId="0" borderId="8" xfId="0" applyFont="1" applyBorder="1" applyAlignment="1" applyProtection="1">
      <alignment horizontal="center" vertical="center" wrapText="1"/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164" fontId="47" fillId="0" borderId="11" xfId="0" applyNumberFormat="1" applyFont="1" applyBorder="1" applyAlignment="1" applyProtection="1">
      <alignment horizontal="center" vertical="center" wrapText="1"/>
      <protection locked="0"/>
    </xf>
    <xf numFmtId="164" fontId="47" fillId="0" borderId="10" xfId="0" applyNumberFormat="1" applyFont="1" applyBorder="1" applyAlignment="1" applyProtection="1">
      <alignment horizontal="center" vertical="center" wrapText="1"/>
      <protection locked="0"/>
    </xf>
    <xf numFmtId="164" fontId="47" fillId="0" borderId="11" xfId="0" applyNumberFormat="1" applyFont="1" applyBorder="1" applyAlignment="1" applyProtection="1">
      <alignment horizontal="center" vertical="center"/>
      <protection locked="0"/>
    </xf>
    <xf numFmtId="164" fontId="47" fillId="0" borderId="10" xfId="0" applyNumberFormat="1" applyFont="1" applyBorder="1" applyAlignment="1" applyProtection="1">
      <alignment horizontal="center" vertical="center"/>
      <protection locked="0"/>
    </xf>
    <xf numFmtId="164" fontId="47" fillId="0" borderId="11" xfId="0" applyNumberFormat="1" applyFont="1" applyBorder="1" applyAlignment="1" applyProtection="1">
      <alignment horizontal="center"/>
      <protection locked="0"/>
    </xf>
    <xf numFmtId="164" fontId="47" fillId="0" borderId="21" xfId="0" applyNumberFormat="1" applyFont="1" applyBorder="1" applyAlignment="1" applyProtection="1">
      <alignment horizontal="center"/>
      <protection locked="0"/>
    </xf>
    <xf numFmtId="164" fontId="47" fillId="0" borderId="10" xfId="0" applyNumberFormat="1" applyFont="1" applyBorder="1" applyAlignment="1" applyProtection="1">
      <alignment horizontal="center"/>
      <protection locked="0"/>
    </xf>
    <xf numFmtId="0" fontId="8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1" fillId="5" borderId="3" xfId="0" applyNumberFormat="1" applyFont="1" applyFill="1" applyBorder="1" applyAlignment="1" applyProtection="1">
      <alignment horizontal="center" vertical="center"/>
      <protection hidden="1"/>
    </xf>
    <xf numFmtId="164" fontId="71" fillId="5" borderId="8" xfId="0" applyNumberFormat="1" applyFont="1" applyFill="1" applyBorder="1" applyAlignment="1" applyProtection="1">
      <alignment horizontal="center" vertical="center"/>
      <protection hidden="1"/>
    </xf>
    <xf numFmtId="164" fontId="71" fillId="5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11" xfId="0" applyFont="1" applyBorder="1" applyAlignment="1" applyProtection="1">
      <alignment horizontal="center" vertical="center" wrapText="1"/>
      <protection locked="0"/>
    </xf>
    <xf numFmtId="0" fontId="47" fillId="0" borderId="21" xfId="0" applyFont="1" applyBorder="1" applyAlignment="1" applyProtection="1">
      <alignment horizontal="center" vertical="center" wrapText="1"/>
      <protection locked="0"/>
    </xf>
    <xf numFmtId="0" fontId="47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71" fillId="0" borderId="3" xfId="0" applyNumberFormat="1" applyFont="1" applyFill="1" applyBorder="1" applyAlignment="1" applyProtection="1">
      <alignment horizontal="center" vertical="center"/>
      <protection locked="0"/>
    </xf>
    <xf numFmtId="164" fontId="71" fillId="0" borderId="8" xfId="0" applyNumberFormat="1" applyFont="1" applyFill="1" applyBorder="1" applyAlignment="1" applyProtection="1">
      <alignment horizontal="center" vertical="center"/>
      <protection locked="0"/>
    </xf>
    <xf numFmtId="164" fontId="71" fillId="0" borderId="1" xfId="0" applyNumberFormat="1" applyFont="1" applyFill="1" applyBorder="1" applyAlignment="1" applyProtection="1">
      <alignment horizontal="center" vertical="center"/>
      <protection locked="0"/>
    </xf>
    <xf numFmtId="164" fontId="71" fillId="2" borderId="3" xfId="0" applyNumberFormat="1" applyFont="1" applyFill="1" applyBorder="1" applyAlignment="1" applyProtection="1">
      <alignment horizontal="center" vertical="center"/>
      <protection locked="0"/>
    </xf>
    <xf numFmtId="164" fontId="71" fillId="2" borderId="8" xfId="0" applyNumberFormat="1" applyFont="1" applyFill="1" applyBorder="1" applyAlignment="1" applyProtection="1">
      <alignment horizontal="center" vertical="center"/>
      <protection locked="0"/>
    </xf>
    <xf numFmtId="164" fontId="71" fillId="2" borderId="1" xfId="0" applyNumberFormat="1" applyFont="1" applyFill="1" applyBorder="1" applyAlignment="1" applyProtection="1">
      <alignment horizontal="center" vertical="center"/>
      <protection locked="0"/>
    </xf>
    <xf numFmtId="164" fontId="71" fillId="0" borderId="3" xfId="0" applyNumberFormat="1" applyFont="1" applyFill="1" applyBorder="1" applyAlignment="1" applyProtection="1">
      <alignment horizontal="center" vertical="center"/>
      <protection hidden="1"/>
    </xf>
    <xf numFmtId="164" fontId="71" fillId="0" borderId="8" xfId="0" applyNumberFormat="1" applyFont="1" applyFill="1" applyBorder="1" applyAlignment="1" applyProtection="1">
      <alignment horizontal="center" vertical="center"/>
      <protection hidden="1"/>
    </xf>
    <xf numFmtId="164" fontId="71" fillId="0" borderId="1" xfId="0" applyNumberFormat="1" applyFont="1" applyFill="1" applyBorder="1" applyAlignment="1" applyProtection="1">
      <alignment horizontal="center" vertical="center"/>
      <protection hidden="1"/>
    </xf>
    <xf numFmtId="164" fontId="53" fillId="0" borderId="3" xfId="0" applyNumberFormat="1" applyFont="1" applyFill="1" applyBorder="1" applyAlignment="1" applyProtection="1">
      <alignment horizontal="center" vertical="center"/>
      <protection hidden="1"/>
    </xf>
    <xf numFmtId="164" fontId="53" fillId="0" borderId="8" xfId="0" applyNumberFormat="1" applyFont="1" applyFill="1" applyBorder="1" applyAlignment="1" applyProtection="1">
      <alignment horizontal="center" vertical="center"/>
      <protection hidden="1"/>
    </xf>
    <xf numFmtId="164" fontId="53" fillId="0" borderId="1" xfId="0" applyNumberFormat="1" applyFont="1" applyFill="1" applyBorder="1" applyAlignment="1" applyProtection="1">
      <alignment horizontal="center" vertical="center"/>
      <protection hidden="1"/>
    </xf>
    <xf numFmtId="164" fontId="48" fillId="0" borderId="3" xfId="0" applyNumberFormat="1" applyFont="1" applyFill="1" applyBorder="1" applyAlignment="1" applyProtection="1">
      <alignment horizontal="center" vertical="center"/>
      <protection hidden="1"/>
    </xf>
    <xf numFmtId="164" fontId="48" fillId="0" borderId="8" xfId="0" applyNumberFormat="1" applyFont="1" applyFill="1" applyBorder="1" applyAlignment="1" applyProtection="1">
      <alignment horizontal="center" vertical="center"/>
      <protection hidden="1"/>
    </xf>
    <xf numFmtId="164" fontId="48" fillId="0" borderId="1" xfId="0" applyNumberFormat="1" applyFont="1" applyFill="1" applyBorder="1" applyAlignment="1" applyProtection="1">
      <alignment horizontal="center" vertical="center"/>
      <protection hidden="1"/>
    </xf>
    <xf numFmtId="0" fontId="47" fillId="0" borderId="0" xfId="0" applyFont="1" applyAlignment="1" applyProtection="1">
      <alignment horizontal="center"/>
      <protection locked="0"/>
    </xf>
    <xf numFmtId="164" fontId="47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6" fillId="0" borderId="2" xfId="0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30" fillId="0" borderId="0" xfId="4" applyFont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 vertical="center" wrapText="1"/>
      <protection locked="0"/>
    </xf>
    <xf numFmtId="0" fontId="26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 vertical="justify"/>
      <protection locked="0"/>
    </xf>
    <xf numFmtId="0" fontId="22" fillId="0" borderId="0" xfId="4" applyFont="1" applyAlignment="1" applyProtection="1">
      <alignment horizontal="center"/>
      <protection locked="0"/>
    </xf>
    <xf numFmtId="0" fontId="24" fillId="0" borderId="11" xfId="4" applyFont="1" applyFill="1" applyBorder="1" applyAlignment="1" applyProtection="1">
      <alignment horizontal="center" vertical="center"/>
      <protection locked="0"/>
    </xf>
    <xf numFmtId="0" fontId="24" fillId="0" borderId="21" xfId="4" applyFont="1" applyFill="1" applyBorder="1" applyAlignment="1" applyProtection="1">
      <alignment horizontal="center" vertical="center"/>
      <protection locked="0"/>
    </xf>
    <xf numFmtId="0" fontId="24" fillId="0" borderId="10" xfId="4" applyFont="1" applyFill="1" applyBorder="1" applyAlignment="1" applyProtection="1">
      <alignment horizontal="center" vertical="center"/>
      <protection locked="0"/>
    </xf>
    <xf numFmtId="0" fontId="22" fillId="0" borderId="3" xfId="4" applyFont="1" applyBorder="1" applyAlignment="1" applyProtection="1">
      <alignment horizontal="center" vertical="center"/>
      <protection locked="0"/>
    </xf>
    <xf numFmtId="0" fontId="22" fillId="0" borderId="1" xfId="4" applyFont="1" applyBorder="1" applyAlignment="1" applyProtection="1">
      <alignment horizontal="center" vertical="center"/>
      <protection locked="0"/>
    </xf>
    <xf numFmtId="0" fontId="24" fillId="0" borderId="3" xfId="4" applyFont="1" applyFill="1" applyBorder="1" applyAlignment="1" applyProtection="1">
      <alignment horizontal="center" vertical="center" wrapText="1"/>
      <protection locked="0"/>
    </xf>
    <xf numFmtId="0" fontId="24" fillId="0" borderId="1" xfId="4" applyFont="1" applyFill="1" applyBorder="1" applyAlignment="1" applyProtection="1">
      <alignment horizontal="center" vertical="center"/>
      <protection locked="0"/>
    </xf>
    <xf numFmtId="0" fontId="24" fillId="0" borderId="3" xfId="4" applyFont="1" applyBorder="1" applyAlignment="1" applyProtection="1">
      <alignment horizontal="center" vertical="center" wrapText="1"/>
      <protection locked="0"/>
    </xf>
    <xf numFmtId="0" fontId="24" fillId="0" borderId="1" xfId="4" applyFont="1" applyBorder="1" applyAlignment="1" applyProtection="1">
      <alignment horizontal="center" vertical="center"/>
      <protection locked="0"/>
    </xf>
    <xf numFmtId="0" fontId="22" fillId="0" borderId="12" xfId="4" applyFont="1" applyBorder="1" applyAlignment="1" applyProtection="1">
      <alignment horizontal="center" vertical="center"/>
      <protection locked="0"/>
    </xf>
    <xf numFmtId="0" fontId="22" fillId="0" borderId="13" xfId="4" applyFont="1" applyBorder="1" applyAlignment="1" applyProtection="1">
      <alignment horizontal="center" vertical="center"/>
      <protection locked="0"/>
    </xf>
    <xf numFmtId="0" fontId="22" fillId="0" borderId="7" xfId="4" applyFont="1" applyBorder="1" applyAlignment="1" applyProtection="1">
      <alignment horizontal="center" vertical="center"/>
      <protection locked="0"/>
    </xf>
    <xf numFmtId="0" fontId="22" fillId="0" borderId="9" xfId="4" applyFont="1" applyBorder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/>
      <protection locked="0"/>
    </xf>
    <xf numFmtId="0" fontId="20" fillId="0" borderId="0" xfId="4" applyFont="1" applyAlignment="1" applyProtection="1">
      <alignment horizontal="left" wrapText="1"/>
      <protection locked="0"/>
    </xf>
    <xf numFmtId="0" fontId="22" fillId="0" borderId="11" xfId="4" applyFont="1" applyBorder="1" applyAlignment="1" applyProtection="1">
      <alignment horizontal="center" vertical="center"/>
      <protection locked="0"/>
    </xf>
    <xf numFmtId="0" fontId="22" fillId="0" borderId="21" xfId="4" applyFont="1" applyBorder="1" applyAlignment="1" applyProtection="1">
      <alignment horizontal="center" vertical="center"/>
      <protection locked="0"/>
    </xf>
    <xf numFmtId="0" fontId="22" fillId="0" borderId="10" xfId="4" applyFont="1" applyBorder="1" applyAlignment="1" applyProtection="1">
      <alignment horizontal="center" vertical="center"/>
      <protection locked="0"/>
    </xf>
    <xf numFmtId="0" fontId="22" fillId="0" borderId="11" xfId="4" applyFont="1" applyBorder="1" applyAlignment="1" applyProtection="1">
      <alignment horizontal="center" vertical="center" wrapText="1"/>
      <protection locked="0"/>
    </xf>
    <xf numFmtId="0" fontId="22" fillId="0" borderId="21" xfId="4" applyFont="1" applyBorder="1" applyAlignment="1" applyProtection="1">
      <alignment horizontal="center" vertical="center" wrapText="1"/>
      <protection locked="0"/>
    </xf>
    <xf numFmtId="0" fontId="22" fillId="0" borderId="10" xfId="4" applyFont="1" applyBorder="1" applyAlignment="1" applyProtection="1">
      <alignment horizontal="center" vertical="center" wrapText="1"/>
      <protection locked="0"/>
    </xf>
    <xf numFmtId="0" fontId="24" fillId="0" borderId="0" xfId="4" applyFont="1" applyAlignment="1" applyProtection="1">
      <alignment horizontal="center"/>
      <protection locked="0"/>
    </xf>
    <xf numFmtId="0" fontId="20" fillId="0" borderId="0" xfId="4" applyFont="1" applyBorder="1" applyAlignment="1" applyProtection="1">
      <alignment horizontal="left" wrapText="1"/>
      <protection locked="0"/>
    </xf>
    <xf numFmtId="0" fontId="23" fillId="8" borderId="0" xfId="4" applyFont="1" applyFill="1" applyAlignment="1" applyProtection="1">
      <alignment horizontal="center"/>
      <protection locked="0"/>
    </xf>
    <xf numFmtId="0" fontId="29" fillId="0" borderId="2" xfId="4" applyFont="1" applyBorder="1" applyAlignment="1" applyProtection="1">
      <alignment horizontal="center" vertical="center" wrapText="1"/>
      <protection locked="0"/>
    </xf>
    <xf numFmtId="0" fontId="29" fillId="0" borderId="13" xfId="4" applyFont="1" applyBorder="1" applyAlignment="1" applyProtection="1">
      <alignment horizontal="center" vertical="center"/>
      <protection locked="0"/>
    </xf>
    <xf numFmtId="0" fontId="24" fillId="0" borderId="2" xfId="4" applyFont="1" applyBorder="1" applyAlignment="1" applyProtection="1">
      <alignment horizontal="center" vertical="center"/>
      <protection locked="0"/>
    </xf>
    <xf numFmtId="0" fontId="24" fillId="0" borderId="3" xfId="4" applyFont="1" applyBorder="1" applyAlignment="1" applyProtection="1">
      <alignment horizontal="center" vertical="center"/>
      <protection locked="0"/>
    </xf>
    <xf numFmtId="0" fontId="24" fillId="0" borderId="12" xfId="4" applyFont="1" applyBorder="1" applyAlignment="1" applyProtection="1">
      <alignment horizontal="center" vertical="center"/>
      <protection locked="0"/>
    </xf>
    <xf numFmtId="0" fontId="24" fillId="0" borderId="13" xfId="4" applyFont="1" applyBorder="1" applyAlignment="1" applyProtection="1">
      <alignment horizontal="center" vertical="center"/>
      <protection locked="0"/>
    </xf>
    <xf numFmtId="0" fontId="24" fillId="0" borderId="6" xfId="4" applyFont="1" applyBorder="1" applyAlignment="1" applyProtection="1">
      <alignment horizontal="center" vertical="center"/>
      <protection locked="0"/>
    </xf>
    <xf numFmtId="0" fontId="24" fillId="0" borderId="0" xfId="4" applyFont="1" applyBorder="1" applyAlignment="1" applyProtection="1">
      <alignment horizontal="center" vertical="center"/>
      <protection locked="0"/>
    </xf>
    <xf numFmtId="0" fontId="28" fillId="0" borderId="11" xfId="4" applyFont="1" applyBorder="1" applyAlignment="1" applyProtection="1">
      <alignment horizontal="center" vertical="center" wrapText="1"/>
      <protection locked="0"/>
    </xf>
    <xf numFmtId="0" fontId="28" fillId="0" borderId="21" xfId="4" applyFont="1" applyBorder="1" applyAlignment="1" applyProtection="1">
      <alignment horizontal="center" vertical="center" wrapText="1"/>
      <protection locked="0"/>
    </xf>
    <xf numFmtId="0" fontId="28" fillId="0" borderId="10" xfId="4" applyFont="1" applyBorder="1" applyAlignment="1" applyProtection="1">
      <alignment horizontal="center" vertical="center" wrapText="1"/>
      <protection locked="0"/>
    </xf>
    <xf numFmtId="0" fontId="44" fillId="0" borderId="15" xfId="4" applyFont="1" applyFill="1" applyBorder="1" applyAlignment="1" applyProtection="1">
      <alignment horizontal="center"/>
      <protection locked="0"/>
    </xf>
    <xf numFmtId="0" fontId="44" fillId="0" borderId="17" xfId="4" applyFont="1" applyFill="1" applyBorder="1" applyAlignment="1" applyProtection="1">
      <alignment horizontal="center"/>
      <protection locked="0"/>
    </xf>
    <xf numFmtId="0" fontId="44" fillId="0" borderId="16" xfId="4" applyFont="1" applyBorder="1" applyAlignment="1" applyProtection="1">
      <alignment horizontal="center"/>
      <protection locked="0"/>
    </xf>
    <xf numFmtId="0" fontId="44" fillId="0" borderId="18" xfId="4" applyFont="1" applyBorder="1" applyAlignment="1" applyProtection="1">
      <alignment horizontal="center"/>
      <protection locked="0"/>
    </xf>
    <xf numFmtId="0" fontId="44" fillId="0" borderId="16" xfId="4" applyFont="1" applyFill="1" applyBorder="1" applyAlignment="1" applyProtection="1">
      <alignment horizontal="center"/>
      <protection locked="0"/>
    </xf>
    <xf numFmtId="0" fontId="44" fillId="0" borderId="20" xfId="4" applyFont="1" applyFill="1" applyBorder="1" applyAlignment="1" applyProtection="1">
      <alignment horizontal="center"/>
      <protection locked="0"/>
    </xf>
    <xf numFmtId="0" fontId="44" fillId="0" borderId="18" xfId="4" applyFont="1" applyFill="1" applyBorder="1" applyAlignment="1" applyProtection="1">
      <alignment horizontal="center"/>
      <protection locked="0"/>
    </xf>
    <xf numFmtId="0" fontId="44" fillId="0" borderId="15" xfId="4" applyFont="1" applyBorder="1" applyAlignment="1" applyProtection="1">
      <alignment horizontal="center"/>
      <protection locked="0"/>
    </xf>
    <xf numFmtId="0" fontId="44" fillId="0" borderId="17" xfId="4" applyFont="1" applyBorder="1" applyAlignment="1" applyProtection="1">
      <alignment horizontal="center"/>
      <protection locked="0"/>
    </xf>
    <xf numFmtId="0" fontId="44" fillId="0" borderId="19" xfId="4" applyFont="1" applyFill="1" applyBorder="1" applyAlignment="1" applyProtection="1">
      <alignment horizontal="center"/>
      <protection locked="0"/>
    </xf>
    <xf numFmtId="0" fontId="44" fillId="0" borderId="7" xfId="4" applyFont="1" applyBorder="1" applyAlignment="1" applyProtection="1">
      <alignment horizontal="center"/>
      <protection locked="0"/>
    </xf>
    <xf numFmtId="0" fontId="44" fillId="0" borderId="9" xfId="4" applyFont="1" applyBorder="1" applyAlignment="1" applyProtection="1">
      <alignment horizontal="center"/>
      <protection locked="0"/>
    </xf>
    <xf numFmtId="14" fontId="44" fillId="0" borderId="15" xfId="4" applyNumberFormat="1" applyFont="1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44" fillId="0" borderId="15" xfId="4" applyFont="1" applyFill="1" applyBorder="1" applyAlignment="1" applyProtection="1">
      <alignment horizontal="center" vertical="center" wrapText="1"/>
      <protection locked="0"/>
    </xf>
    <xf numFmtId="0" fontId="44" fillId="0" borderId="19" xfId="4" applyFont="1" applyFill="1" applyBorder="1" applyAlignment="1" applyProtection="1">
      <alignment horizontal="center" vertical="center" wrapText="1"/>
      <protection locked="0"/>
    </xf>
    <xf numFmtId="0" fontId="44" fillId="0" borderId="17" xfId="4" applyFont="1" applyFill="1" applyBorder="1" applyAlignment="1" applyProtection="1">
      <alignment horizontal="center" vertical="center" wrapText="1"/>
      <protection locked="0"/>
    </xf>
    <xf numFmtId="0" fontId="44" fillId="0" borderId="15" xfId="4" applyFont="1" applyFill="1" applyBorder="1" applyAlignment="1" applyProtection="1">
      <alignment horizontal="center" vertical="center"/>
      <protection locked="0"/>
    </xf>
    <xf numFmtId="0" fontId="44" fillId="0" borderId="17" xfId="4" applyFont="1" applyFill="1" applyBorder="1" applyAlignment="1" applyProtection="1">
      <alignment horizontal="center" vertical="center"/>
      <protection locked="0"/>
    </xf>
    <xf numFmtId="14" fontId="44" fillId="0" borderId="22" xfId="4" applyNumberFormat="1" applyFont="1" applyBorder="1" applyAlignment="1" applyProtection="1">
      <alignment horizontal="center"/>
      <protection locked="0"/>
    </xf>
    <xf numFmtId="0" fontId="44" fillId="0" borderId="23" xfId="4" applyFont="1" applyBorder="1" applyAlignment="1" applyProtection="1">
      <alignment horizontal="center"/>
      <protection locked="0"/>
    </xf>
    <xf numFmtId="0" fontId="44" fillId="0" borderId="22" xfId="4" applyFont="1" applyFill="1" applyBorder="1" applyAlignment="1" applyProtection="1">
      <alignment horizontal="center"/>
      <protection locked="0"/>
    </xf>
    <xf numFmtId="0" fontId="44" fillId="0" borderId="28" xfId="4" applyFont="1" applyFill="1" applyBorder="1" applyAlignment="1" applyProtection="1">
      <alignment horizontal="center"/>
      <protection locked="0"/>
    </xf>
    <xf numFmtId="0" fontId="44" fillId="0" borderId="23" xfId="4" applyFont="1" applyFill="1" applyBorder="1" applyAlignment="1" applyProtection="1">
      <alignment horizontal="center"/>
      <protection locked="0"/>
    </xf>
    <xf numFmtId="0" fontId="44" fillId="0" borderId="27" xfId="4" applyFont="1" applyFill="1" applyBorder="1" applyAlignment="1" applyProtection="1">
      <alignment horizontal="center"/>
      <protection locked="0"/>
    </xf>
    <xf numFmtId="0" fontId="44" fillId="0" borderId="26" xfId="4" applyFont="1" applyFill="1" applyBorder="1" applyAlignment="1" applyProtection="1">
      <alignment horizontal="center"/>
      <protection locked="0"/>
    </xf>
    <xf numFmtId="0" fontId="30" fillId="0" borderId="3" xfId="4" applyFont="1" applyBorder="1" applyAlignment="1" applyProtection="1">
      <alignment horizontal="center" vertical="center"/>
      <protection locked="0"/>
    </xf>
    <xf numFmtId="0" fontId="45" fillId="0" borderId="8" xfId="4" applyFont="1" applyBorder="1" applyAlignment="1" applyProtection="1">
      <alignment horizontal="center" vertical="center"/>
      <protection locked="0"/>
    </xf>
    <xf numFmtId="0" fontId="45" fillId="0" borderId="1" xfId="4" applyFont="1" applyBorder="1" applyAlignment="1" applyProtection="1">
      <alignment horizontal="center" vertical="center"/>
      <protection locked="0"/>
    </xf>
    <xf numFmtId="0" fontId="20" fillId="0" borderId="5" xfId="4" applyFont="1" applyBorder="1" applyAlignment="1" applyProtection="1">
      <alignment horizontal="left" wrapText="1"/>
      <protection locked="0"/>
    </xf>
    <xf numFmtId="0" fontId="24" fillId="0" borderId="31" xfId="4" applyFont="1" applyFill="1" applyBorder="1" applyAlignment="1" applyProtection="1">
      <alignment horizontal="center" vertical="center"/>
      <protection hidden="1"/>
    </xf>
    <xf numFmtId="0" fontId="24" fillId="0" borderId="8" xfId="4" applyFont="1" applyFill="1" applyBorder="1" applyAlignment="1" applyProtection="1">
      <alignment horizontal="center" vertical="center"/>
      <protection hidden="1"/>
    </xf>
    <xf numFmtId="0" fontId="24" fillId="0" borderId="1" xfId="4" applyFont="1" applyFill="1" applyBorder="1" applyAlignment="1" applyProtection="1">
      <alignment horizontal="center" vertical="center"/>
      <protection hidden="1"/>
    </xf>
    <xf numFmtId="0" fontId="30" fillId="0" borderId="39" xfId="4" applyFont="1" applyBorder="1" applyAlignment="1" applyProtection="1">
      <alignment horizontal="center" vertical="center"/>
      <protection locked="0"/>
    </xf>
    <xf numFmtId="0" fontId="30" fillId="0" borderId="30" xfId="4" applyFont="1" applyBorder="1" applyAlignment="1" applyProtection="1">
      <alignment horizontal="center" vertical="center"/>
      <protection locked="0"/>
    </xf>
    <xf numFmtId="0" fontId="30" fillId="0" borderId="41" xfId="4" applyFont="1" applyBorder="1" applyAlignment="1" applyProtection="1">
      <alignment horizontal="center" vertical="center"/>
      <protection locked="0"/>
    </xf>
    <xf numFmtId="0" fontId="30" fillId="0" borderId="8" xfId="4" applyFont="1" applyBorder="1" applyAlignment="1" applyProtection="1">
      <alignment horizontal="center" vertical="center"/>
      <protection locked="0"/>
    </xf>
    <xf numFmtId="0" fontId="45" fillId="0" borderId="37" xfId="4" applyFont="1" applyBorder="1" applyAlignment="1" applyProtection="1">
      <alignment horizontal="center" vertical="center"/>
      <protection locked="0"/>
    </xf>
    <xf numFmtId="14" fontId="44" fillId="0" borderId="15" xfId="4" applyNumberFormat="1" applyFont="1" applyBorder="1" applyAlignment="1" applyProtection="1">
      <alignment horizontal="center" vertical="center"/>
      <protection locked="0"/>
    </xf>
    <xf numFmtId="0" fontId="44" fillId="0" borderId="17" xfId="4" applyFont="1" applyBorder="1" applyAlignment="1" applyProtection="1">
      <alignment horizontal="center" vertical="center"/>
      <protection locked="0"/>
    </xf>
    <xf numFmtId="0" fontId="44" fillId="0" borderId="15" xfId="4" applyFont="1" applyFill="1" applyBorder="1" applyAlignment="1" applyProtection="1">
      <alignment horizontal="center" wrapText="1"/>
      <protection locked="0"/>
    </xf>
    <xf numFmtId="0" fontId="44" fillId="0" borderId="19" xfId="4" applyFont="1" applyFill="1" applyBorder="1" applyAlignment="1" applyProtection="1">
      <alignment horizontal="center" wrapText="1"/>
      <protection locked="0"/>
    </xf>
    <xf numFmtId="0" fontId="44" fillId="0" borderId="17" xfId="4" applyFont="1" applyFill="1" applyBorder="1" applyAlignment="1" applyProtection="1">
      <alignment horizontal="center" wrapText="1"/>
      <protection locked="0"/>
    </xf>
    <xf numFmtId="0" fontId="30" fillId="0" borderId="40" xfId="4" applyFont="1" applyBorder="1" applyAlignment="1" applyProtection="1">
      <alignment horizontal="center" vertical="center"/>
      <protection locked="0"/>
    </xf>
    <xf numFmtId="0" fontId="30" fillId="0" borderId="37" xfId="4" applyFont="1" applyBorder="1" applyAlignment="1" applyProtection="1">
      <alignment horizontal="center" vertical="center"/>
      <protection locked="0"/>
    </xf>
    <xf numFmtId="0" fontId="30" fillId="0" borderId="31" xfId="4" applyFont="1" applyBorder="1" applyAlignment="1" applyProtection="1">
      <alignment horizontal="center" vertical="center"/>
      <protection locked="0"/>
    </xf>
    <xf numFmtId="0" fontId="30" fillId="0" borderId="1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 wrapText="1"/>
      <protection locked="0"/>
    </xf>
    <xf numFmtId="0" fontId="30" fillId="0" borderId="43" xfId="4" applyFont="1" applyBorder="1" applyAlignment="1" applyProtection="1">
      <alignment horizontal="center" vertical="center"/>
      <protection locked="0"/>
    </xf>
    <xf numFmtId="0" fontId="44" fillId="0" borderId="32" xfId="4" applyFont="1" applyBorder="1" applyAlignment="1" applyProtection="1">
      <alignment horizontal="center"/>
      <protection locked="0"/>
    </xf>
    <xf numFmtId="0" fontId="44" fillId="0" borderId="33" xfId="4" applyFont="1" applyBorder="1" applyAlignment="1" applyProtection="1">
      <alignment horizontal="center"/>
      <protection locked="0"/>
    </xf>
    <xf numFmtId="0" fontId="44" fillId="0" borderId="34" xfId="4" applyFont="1" applyFill="1" applyBorder="1" applyAlignment="1" applyProtection="1">
      <alignment horizontal="center"/>
      <protection locked="0"/>
    </xf>
    <xf numFmtId="0" fontId="44" fillId="0" borderId="35" xfId="4" applyFont="1" applyFill="1" applyBorder="1" applyAlignment="1" applyProtection="1">
      <alignment horizontal="center"/>
      <protection locked="0"/>
    </xf>
    <xf numFmtId="0" fontId="44" fillId="0" borderId="36" xfId="4" applyFont="1" applyFill="1" applyBorder="1" applyAlignment="1" applyProtection="1">
      <alignment horizontal="center"/>
      <protection locked="0"/>
    </xf>
    <xf numFmtId="0" fontId="44" fillId="0" borderId="24" xfId="4" applyFont="1" applyFill="1" applyBorder="1" applyAlignment="1" applyProtection="1">
      <alignment horizontal="center"/>
      <protection locked="0"/>
    </xf>
    <xf numFmtId="0" fontId="44" fillId="0" borderId="25" xfId="4" applyFont="1" applyFill="1" applyBorder="1" applyAlignment="1" applyProtection="1">
      <alignment horizontal="center"/>
      <protection locked="0"/>
    </xf>
    <xf numFmtId="0" fontId="44" fillId="0" borderId="27" xfId="4" applyFont="1" applyBorder="1" applyAlignment="1" applyProtection="1">
      <alignment horizontal="center"/>
      <protection locked="0"/>
    </xf>
    <xf numFmtId="0" fontId="44" fillId="0" borderId="26" xfId="4" applyFont="1" applyBorder="1" applyAlignment="1" applyProtection="1">
      <alignment horizontal="center"/>
      <protection locked="0"/>
    </xf>
    <xf numFmtId="0" fontId="44" fillId="0" borderId="38" xfId="4" applyFont="1" applyFill="1" applyBorder="1" applyAlignment="1" applyProtection="1">
      <alignment horizontal="center"/>
      <protection locked="0"/>
    </xf>
    <xf numFmtId="0" fontId="44" fillId="0" borderId="24" xfId="4" applyFont="1" applyBorder="1" applyAlignment="1" applyProtection="1">
      <alignment horizontal="center"/>
      <protection locked="0"/>
    </xf>
    <xf numFmtId="0" fontId="44" fillId="0" borderId="25" xfId="4" applyFont="1" applyBorder="1" applyAlignment="1" applyProtection="1">
      <alignment horizontal="center"/>
      <protection locked="0"/>
    </xf>
    <xf numFmtId="0" fontId="44" fillId="0" borderId="42" xfId="4" applyFont="1" applyFill="1" applyBorder="1" applyAlignment="1" applyProtection="1">
      <alignment horizontal="center"/>
      <protection locked="0"/>
    </xf>
    <xf numFmtId="49" fontId="42" fillId="0" borderId="11" xfId="4" applyNumberFormat="1" applyFont="1" applyBorder="1" applyAlignment="1" applyProtection="1">
      <alignment horizontal="center" vertical="center"/>
      <protection locked="0"/>
    </xf>
    <xf numFmtId="49" fontId="42" fillId="0" borderId="10" xfId="4" applyNumberFormat="1" applyFont="1" applyBorder="1" applyAlignment="1" applyProtection="1">
      <alignment horizontal="center" vertical="center"/>
      <protection locked="0"/>
    </xf>
    <xf numFmtId="164" fontId="44" fillId="0" borderId="3" xfId="4" applyNumberFormat="1" applyFont="1" applyFill="1" applyBorder="1" applyAlignment="1" applyProtection="1">
      <alignment horizontal="center" vertical="center"/>
      <protection hidden="1"/>
    </xf>
    <xf numFmtId="164" fontId="44" fillId="0" borderId="8" xfId="4" applyNumberFormat="1" applyFont="1" applyFill="1" applyBorder="1" applyAlignment="1" applyProtection="1">
      <alignment horizontal="center" vertical="center"/>
      <protection hidden="1"/>
    </xf>
    <xf numFmtId="164" fontId="44" fillId="0" borderId="1" xfId="4" applyNumberFormat="1" applyFont="1" applyFill="1" applyBorder="1" applyAlignment="1" applyProtection="1">
      <alignment horizontal="center" vertical="center"/>
      <protection hidden="1"/>
    </xf>
    <xf numFmtId="49" fontId="19" fillId="0" borderId="0" xfId="4" applyNumberFormat="1" applyFont="1" applyAlignment="1" applyProtection="1">
      <alignment horizontal="left" wrapText="1"/>
      <protection locked="0"/>
    </xf>
    <xf numFmtId="0" fontId="21" fillId="0" borderId="0" xfId="4" applyFont="1" applyAlignment="1" applyProtection="1">
      <alignment horizontal="left"/>
      <protection locked="0"/>
    </xf>
    <xf numFmtId="49" fontId="21" fillId="0" borderId="11" xfId="4" applyNumberFormat="1" applyFont="1" applyBorder="1" applyAlignment="1" applyProtection="1">
      <alignment horizontal="center" vertical="center"/>
      <protection locked="0"/>
    </xf>
    <xf numFmtId="49" fontId="21" fillId="0" borderId="10" xfId="4" applyNumberFormat="1" applyFont="1" applyBorder="1" applyAlignment="1" applyProtection="1">
      <alignment horizontal="center" vertical="center"/>
      <protection locked="0"/>
    </xf>
    <xf numFmtId="0" fontId="26" fillId="0" borderId="11" xfId="4" applyFont="1" applyBorder="1" applyAlignment="1" applyProtection="1">
      <alignment horizontal="center" vertical="center"/>
      <protection locked="0"/>
    </xf>
    <xf numFmtId="0" fontId="26" fillId="0" borderId="21" xfId="4" applyFont="1" applyBorder="1" applyAlignment="1" applyProtection="1">
      <alignment horizontal="center" vertical="center"/>
      <protection locked="0"/>
    </xf>
    <xf numFmtId="0" fontId="26" fillId="0" borderId="10" xfId="4" applyFont="1" applyBorder="1" applyAlignment="1" applyProtection="1">
      <alignment horizontal="center" vertical="center"/>
      <protection locked="0"/>
    </xf>
    <xf numFmtId="0" fontId="63" fillId="0" borderId="0" xfId="4" applyFont="1" applyAlignment="1" applyProtection="1">
      <alignment horizontal="center"/>
      <protection locked="0"/>
    </xf>
    <xf numFmtId="0" fontId="24" fillId="0" borderId="7" xfId="4" applyFont="1" applyBorder="1" applyAlignment="1" applyProtection="1">
      <alignment horizontal="center" vertical="center"/>
      <protection locked="0"/>
    </xf>
    <xf numFmtId="0" fontId="24" fillId="0" borderId="9" xfId="4" applyFont="1" applyBorder="1" applyAlignment="1" applyProtection="1">
      <alignment horizontal="center" vertical="center"/>
      <protection locked="0"/>
    </xf>
    <xf numFmtId="0" fontId="44" fillId="0" borderId="3" xfId="4" applyFont="1" applyBorder="1" applyAlignment="1" applyProtection="1">
      <alignment horizontal="center" vertical="center"/>
      <protection locked="0"/>
    </xf>
    <xf numFmtId="49" fontId="20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7" fillId="0" borderId="11" xfId="0" applyFont="1" applyBorder="1" applyAlignment="1" applyProtection="1">
      <alignment horizontal="center"/>
      <protection locked="0"/>
    </xf>
    <xf numFmtId="0" fontId="47" fillId="0" borderId="21" xfId="0" applyFont="1" applyBorder="1" applyAlignment="1" applyProtection="1">
      <alignment horizontal="center"/>
      <protection locked="0"/>
    </xf>
    <xf numFmtId="0" fontId="47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Nguyễn Trọng</v>
          </cell>
          <cell r="C28" t="str">
            <v xml:space="preserve">Huân </v>
          </cell>
        </row>
        <row r="29">
          <cell r="B29" t="str">
            <v>Tăng Cẩm</v>
          </cell>
          <cell r="C29" t="str">
            <v>Huê</v>
          </cell>
        </row>
        <row r="30">
          <cell r="B30" t="str">
            <v>Trần Thị</v>
          </cell>
          <cell r="C30" t="str">
            <v>Lệ</v>
          </cell>
        </row>
        <row r="31">
          <cell r="B31" t="str">
            <v>Nguyễn Huỳnh</v>
          </cell>
          <cell r="C31" t="str">
            <v xml:space="preserve">Liên </v>
          </cell>
        </row>
        <row r="32">
          <cell r="B32" t="str">
            <v>Nguyễn Thùy</v>
          </cell>
          <cell r="C32" t="str">
            <v>Linh</v>
          </cell>
        </row>
        <row r="33">
          <cell r="B33" t="str">
            <v xml:space="preserve">Huỳnh Ngọc </v>
          </cell>
          <cell r="C33" t="str">
            <v xml:space="preserve">Mai </v>
          </cell>
        </row>
        <row r="34">
          <cell r="B34" t="str">
            <v>Đặng Đức</v>
          </cell>
          <cell r="C34" t="str">
            <v xml:space="preserve">Minh </v>
          </cell>
        </row>
        <row r="35">
          <cell r="B35" t="str">
            <v>Nguyễn Thị Tố</v>
          </cell>
          <cell r="C35" t="str">
            <v xml:space="preserve">Nga </v>
          </cell>
        </row>
        <row r="36">
          <cell r="B36" t="str">
            <v>Nguyễn Trần Thanh</v>
          </cell>
          <cell r="C36" t="str">
            <v xml:space="preserve">Nhàn </v>
          </cell>
        </row>
        <row r="37">
          <cell r="B37" t="str">
            <v>Đỗ Huỳnh Thanh</v>
          </cell>
          <cell r="C37" t="str">
            <v xml:space="preserve">Phong </v>
          </cell>
        </row>
        <row r="38">
          <cell r="B38" t="str">
            <v>Nguyễn Anh</v>
          </cell>
          <cell r="C38" t="str">
            <v xml:space="preserve">Tăng </v>
          </cell>
        </row>
        <row r="39">
          <cell r="B39" t="str">
            <v>Quách Minh</v>
          </cell>
          <cell r="C39" t="str">
            <v xml:space="preserve">Thử </v>
          </cell>
        </row>
        <row r="40">
          <cell r="B40" t="str">
            <v xml:space="preserve">Trần Công </v>
          </cell>
          <cell r="C40" t="str">
            <v xml:space="preserve">Tiến </v>
          </cell>
        </row>
        <row r="41">
          <cell r="B41" t="str">
            <v>Bốc Minh</v>
          </cell>
          <cell r="C41" t="str">
            <v xml:space="preserve">Trí </v>
          </cell>
        </row>
        <row r="42">
          <cell r="B42" t="str">
            <v>Nguyễn Trọng</v>
          </cell>
          <cell r="C42" t="str">
            <v xml:space="preserve">Trí </v>
          </cell>
        </row>
        <row r="43">
          <cell r="B43" t="str">
            <v xml:space="preserve">Trần Hiếu </v>
          </cell>
          <cell r="C43" t="str">
            <v xml:space="preserve">Trinh </v>
          </cell>
        </row>
        <row r="44">
          <cell r="B44" t="str">
            <v xml:space="preserve">Nguyễn Văn </v>
          </cell>
          <cell r="C44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46.5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21.75</v>
          </cell>
        </row>
        <row r="28">
          <cell r="J28">
            <v>260</v>
          </cell>
          <cell r="O28">
            <v>39</v>
          </cell>
        </row>
        <row r="29">
          <cell r="J29">
            <v>290</v>
          </cell>
          <cell r="O29">
            <v>43.5</v>
          </cell>
        </row>
        <row r="30">
          <cell r="J30">
            <v>310</v>
          </cell>
          <cell r="O30">
            <v>0</v>
          </cell>
        </row>
        <row r="31">
          <cell r="J31">
            <v>310</v>
          </cell>
          <cell r="O31">
            <v>83.84</v>
          </cell>
        </row>
        <row r="32">
          <cell r="J32">
            <v>260</v>
          </cell>
          <cell r="O32">
            <v>0</v>
          </cell>
        </row>
        <row r="33">
          <cell r="J33">
            <v>310</v>
          </cell>
          <cell r="O33">
            <v>124</v>
          </cell>
        </row>
        <row r="34">
          <cell r="J34">
            <v>290</v>
          </cell>
          <cell r="O34">
            <v>43.5</v>
          </cell>
        </row>
        <row r="35">
          <cell r="J35">
            <v>290</v>
          </cell>
          <cell r="O35">
            <v>21.75</v>
          </cell>
        </row>
        <row r="36">
          <cell r="J36">
            <v>290</v>
          </cell>
          <cell r="O36">
            <v>0</v>
          </cell>
        </row>
        <row r="37">
          <cell r="J37">
            <v>260</v>
          </cell>
          <cell r="O37">
            <v>39</v>
          </cell>
        </row>
        <row r="38">
          <cell r="J38">
            <v>290</v>
          </cell>
          <cell r="O38">
            <v>58</v>
          </cell>
        </row>
        <row r="39">
          <cell r="J39">
            <v>260</v>
          </cell>
          <cell r="O39">
            <v>52</v>
          </cell>
        </row>
        <row r="40">
          <cell r="J40">
            <v>310</v>
          </cell>
          <cell r="O40">
            <v>46.5</v>
          </cell>
        </row>
        <row r="41">
          <cell r="J41">
            <v>260</v>
          </cell>
          <cell r="O41">
            <v>39</v>
          </cell>
        </row>
        <row r="42">
          <cell r="J42">
            <v>290</v>
          </cell>
          <cell r="O42">
            <v>43.5</v>
          </cell>
        </row>
        <row r="43">
          <cell r="J43">
            <v>290</v>
          </cell>
          <cell r="O43">
            <v>21.75</v>
          </cell>
        </row>
        <row r="44">
          <cell r="J44">
            <v>310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/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198</v>
      </c>
    </row>
    <row r="2" spans="1:1" s="10" customFormat="1" ht="39" customHeight="1" x14ac:dyDescent="0.3">
      <c r="A2" s="9" t="s">
        <v>99</v>
      </c>
    </row>
    <row r="3" spans="1:1" s="4" customFormat="1" ht="24" customHeight="1" x14ac:dyDescent="0.25">
      <c r="A3" s="3" t="s">
        <v>108</v>
      </c>
    </row>
    <row r="4" spans="1:1" s="10" customFormat="1" ht="21.75" customHeight="1" x14ac:dyDescent="0.25">
      <c r="A4" s="11" t="s">
        <v>179</v>
      </c>
    </row>
    <row r="5" spans="1:1" s="4" customFormat="1" ht="21.75" customHeight="1" x14ac:dyDescent="0.3">
      <c r="A5" s="5" t="s">
        <v>100</v>
      </c>
    </row>
    <row r="6" spans="1:1" s="10" customFormat="1" ht="21.75" customHeight="1" x14ac:dyDescent="0.25">
      <c r="A6" s="232" t="s">
        <v>181</v>
      </c>
    </row>
    <row r="7" spans="1:1" s="4" customFormat="1" ht="42" customHeight="1" x14ac:dyDescent="0.25">
      <c r="A7" s="230" t="s">
        <v>196</v>
      </c>
    </row>
    <row r="8" spans="1:1" s="10" customFormat="1" ht="26.25" customHeight="1" x14ac:dyDescent="0.25">
      <c r="A8" s="248" t="s">
        <v>212</v>
      </c>
    </row>
    <row r="9" spans="1:1" s="4" customFormat="1" ht="21.75" customHeight="1" x14ac:dyDescent="0.25">
      <c r="A9" s="12" t="s">
        <v>187</v>
      </c>
    </row>
    <row r="10" spans="1:1" s="247" customFormat="1" ht="21.75" customHeight="1" x14ac:dyDescent="0.25">
      <c r="A10" s="249" t="s">
        <v>213</v>
      </c>
    </row>
    <row r="11" spans="1:1" s="10" customFormat="1" ht="21.75" customHeight="1" x14ac:dyDescent="0.25">
      <c r="A11" s="232" t="s">
        <v>182</v>
      </c>
    </row>
    <row r="12" spans="1:1" s="8" customFormat="1" ht="21.75" customHeight="1" x14ac:dyDescent="0.25">
      <c r="A12" s="224" t="s">
        <v>193</v>
      </c>
    </row>
    <row r="13" spans="1:1" s="4" customFormat="1" ht="21.75" customHeight="1" x14ac:dyDescent="0.3">
      <c r="A13" s="5" t="s">
        <v>101</v>
      </c>
    </row>
    <row r="14" spans="1:1" s="10" customFormat="1" ht="21.75" customHeight="1" x14ac:dyDescent="0.25">
      <c r="A14" s="232" t="s">
        <v>109</v>
      </c>
    </row>
    <row r="15" spans="1:1" s="4" customFormat="1" ht="21.75" customHeight="1" x14ac:dyDescent="0.25">
      <c r="A15" s="6" t="s">
        <v>102</v>
      </c>
    </row>
    <row r="16" spans="1:1" s="10" customFormat="1" ht="21.75" customHeight="1" x14ac:dyDescent="0.25">
      <c r="A16" s="12" t="s">
        <v>188</v>
      </c>
    </row>
    <row r="17" spans="1:1" s="4" customFormat="1" ht="21.75" customHeight="1" x14ac:dyDescent="0.25">
      <c r="A17" s="231" t="s">
        <v>103</v>
      </c>
    </row>
    <row r="18" spans="1:1" s="10" customFormat="1" ht="21.75" customHeight="1" x14ac:dyDescent="0.25">
      <c r="A18" s="12" t="s">
        <v>188</v>
      </c>
    </row>
    <row r="19" spans="1:1" s="4" customFormat="1" ht="21.75" customHeight="1" x14ac:dyDescent="0.25">
      <c r="A19" s="231" t="s">
        <v>104</v>
      </c>
    </row>
    <row r="20" spans="1:1" s="10" customFormat="1" ht="21.75" customHeight="1" x14ac:dyDescent="0.25">
      <c r="A20" s="12" t="s">
        <v>185</v>
      </c>
    </row>
    <row r="21" spans="1:1" s="4" customFormat="1" ht="21.75" customHeight="1" x14ac:dyDescent="0.25">
      <c r="A21" s="6" t="s">
        <v>189</v>
      </c>
    </row>
    <row r="22" spans="1:1" s="10" customFormat="1" ht="21.75" customHeight="1" x14ac:dyDescent="0.25">
      <c r="A22" s="232" t="s">
        <v>105</v>
      </c>
    </row>
    <row r="23" spans="1:1" s="4" customFormat="1" ht="21.75" customHeight="1" x14ac:dyDescent="0.25">
      <c r="A23" s="6" t="s">
        <v>186</v>
      </c>
    </row>
    <row r="24" spans="1:1" s="10" customFormat="1" ht="21.75" customHeight="1" x14ac:dyDescent="0.25">
      <c r="A24" s="12" t="s">
        <v>197</v>
      </c>
    </row>
    <row r="25" spans="1:1" s="4" customFormat="1" ht="21.75" customHeight="1" x14ac:dyDescent="0.25">
      <c r="A25" s="231" t="s">
        <v>106</v>
      </c>
    </row>
    <row r="26" spans="1:1" s="10" customFormat="1" ht="21.75" customHeight="1" x14ac:dyDescent="0.25">
      <c r="A26" s="12" t="s">
        <v>205</v>
      </c>
    </row>
    <row r="27" spans="1:1" s="223" customFormat="1" ht="21.75" customHeight="1" x14ac:dyDescent="0.25">
      <c r="A27" s="224" t="s">
        <v>191</v>
      </c>
    </row>
    <row r="28" spans="1:1" s="10" customFormat="1" ht="21.75" customHeight="1" x14ac:dyDescent="0.25">
      <c r="A28" s="232" t="s">
        <v>190</v>
      </c>
    </row>
    <row r="29" spans="1:1" s="4" customFormat="1" ht="21.75" customHeight="1" x14ac:dyDescent="0.25">
      <c r="A29" s="6" t="s">
        <v>192</v>
      </c>
    </row>
    <row r="30" spans="1:1" s="10" customFormat="1" ht="21.75" customHeight="1" x14ac:dyDescent="0.25">
      <c r="A30" s="232" t="s">
        <v>107</v>
      </c>
    </row>
    <row r="31" spans="1:1" s="4" customFormat="1" ht="21.75" customHeight="1" x14ac:dyDescent="0.25">
      <c r="A31" s="6" t="s">
        <v>195</v>
      </c>
    </row>
    <row r="32" spans="1:1" s="8" customFormat="1" ht="21.75" customHeight="1" x14ac:dyDescent="0.25">
      <c r="A32" s="224" t="s">
        <v>194</v>
      </c>
    </row>
    <row r="33" spans="1:1" ht="36.75" customHeight="1" x14ac:dyDescent="0.25">
      <c r="A33" s="229" t="s">
        <v>199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workbookViewId="0">
      <selection activeCell="A6" sqref="A6"/>
    </sheetView>
  </sheetViews>
  <sheetFormatPr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5.75" style="17" customWidth="1"/>
    <col min="5" max="5" width="10.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3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10" customWidth="1"/>
    <col min="15" max="15" width="6.5" style="310" customWidth="1"/>
    <col min="16" max="16" width="8.5" style="310" customWidth="1"/>
    <col min="17" max="17" width="7.25" style="310" customWidth="1"/>
    <col min="18" max="18" width="7.625" style="310" customWidth="1"/>
    <col min="19" max="19" width="7.625" style="310" hidden="1" customWidth="1"/>
    <col min="20" max="20" width="8.25" style="310" customWidth="1"/>
    <col min="21" max="21" width="8.25" style="112" hidden="1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162</v>
      </c>
    </row>
    <row r="2" spans="1:30" ht="25.5" customHeight="1" x14ac:dyDescent="0.3">
      <c r="A2" s="349" t="s">
        <v>143</v>
      </c>
      <c r="B2" s="349"/>
      <c r="C2" s="349"/>
      <c r="D2" s="349"/>
      <c r="E2" s="349"/>
      <c r="F2" s="87"/>
      <c r="G2" s="110"/>
      <c r="H2" s="110"/>
      <c r="I2" s="294"/>
      <c r="J2" s="294"/>
      <c r="K2" s="110"/>
      <c r="L2" s="110"/>
      <c r="M2" s="110"/>
      <c r="N2" s="311"/>
      <c r="O2" s="312"/>
      <c r="V2" s="347" t="s">
        <v>12</v>
      </c>
      <c r="W2" s="347"/>
      <c r="X2" s="347"/>
      <c r="Y2" s="347"/>
      <c r="Z2" s="347"/>
      <c r="AA2" s="347"/>
      <c r="AB2" s="347"/>
      <c r="AC2" s="347"/>
    </row>
    <row r="3" spans="1:30" ht="33.75" customHeight="1" x14ac:dyDescent="0.3">
      <c r="A3" s="350" t="s">
        <v>144</v>
      </c>
      <c r="B3" s="350"/>
      <c r="C3" s="350"/>
      <c r="D3" s="350"/>
      <c r="E3" s="350"/>
      <c r="F3" s="18"/>
      <c r="G3" s="113"/>
      <c r="H3" s="113"/>
      <c r="I3" s="295"/>
      <c r="J3" s="295"/>
      <c r="K3" s="113"/>
      <c r="L3" s="113"/>
      <c r="M3" s="113"/>
      <c r="N3" s="313"/>
      <c r="O3" s="314"/>
      <c r="V3" s="348" t="s">
        <v>13</v>
      </c>
      <c r="W3" s="348"/>
      <c r="X3" s="348"/>
      <c r="Y3" s="348"/>
      <c r="Z3" s="348"/>
      <c r="AA3" s="348"/>
      <c r="AB3" s="348"/>
      <c r="AC3" s="348"/>
    </row>
    <row r="4" spans="1:30" s="19" customFormat="1" ht="39" customHeight="1" x14ac:dyDescent="0.4">
      <c r="A4" s="346" t="s">
        <v>111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346"/>
      <c r="T4" s="346"/>
      <c r="U4" s="346"/>
      <c r="V4" s="346"/>
      <c r="W4" s="346"/>
      <c r="X4" s="346"/>
      <c r="Y4" s="346"/>
      <c r="Z4" s="346"/>
      <c r="AA4" s="346"/>
      <c r="AB4" s="346"/>
      <c r="AC4" s="346"/>
    </row>
    <row r="5" spans="1:30" s="20" customFormat="1" ht="26.25" customHeight="1" x14ac:dyDescent="0.3">
      <c r="A5" s="346" t="s">
        <v>574</v>
      </c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</row>
    <row r="6" spans="1:30" s="21" customFormat="1" ht="8.25" customHeight="1" x14ac:dyDescent="0.35">
      <c r="G6" s="116"/>
      <c r="H6" s="116"/>
      <c r="I6" s="296"/>
      <c r="J6" s="296"/>
      <c r="K6" s="116"/>
      <c r="L6" s="116"/>
      <c r="M6" s="116"/>
      <c r="N6" s="315"/>
      <c r="O6" s="316"/>
      <c r="P6" s="316"/>
      <c r="Q6" s="316"/>
      <c r="R6" s="316"/>
      <c r="S6" s="316"/>
      <c r="T6" s="317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365" t="s">
        <v>0</v>
      </c>
      <c r="B7" s="368" t="s">
        <v>26</v>
      </c>
      <c r="C7" s="369"/>
      <c r="D7" s="381" t="s">
        <v>89</v>
      </c>
      <c r="E7" s="381" t="s">
        <v>112</v>
      </c>
      <c r="F7" s="378" t="s">
        <v>113</v>
      </c>
      <c r="G7" s="388" t="s">
        <v>95</v>
      </c>
      <c r="H7" s="389"/>
      <c r="I7" s="389"/>
      <c r="J7" s="389"/>
      <c r="K7" s="389"/>
      <c r="L7" s="389"/>
      <c r="M7" s="389"/>
      <c r="N7" s="389"/>
      <c r="O7" s="389"/>
      <c r="P7" s="389"/>
      <c r="Q7" s="389"/>
      <c r="R7" s="390"/>
      <c r="S7" s="362" t="s">
        <v>209</v>
      </c>
      <c r="T7" s="357" t="s">
        <v>202</v>
      </c>
      <c r="U7" s="351" t="s">
        <v>211</v>
      </c>
      <c r="V7" s="375" t="s">
        <v>203</v>
      </c>
      <c r="W7" s="351" t="s">
        <v>210</v>
      </c>
      <c r="X7" s="359" t="s">
        <v>204</v>
      </c>
      <c r="Y7" s="359" t="s">
        <v>117</v>
      </c>
      <c r="Z7" s="359" t="s">
        <v>118</v>
      </c>
      <c r="AA7" s="359" t="s">
        <v>119</v>
      </c>
      <c r="AB7" s="359" t="s">
        <v>120</v>
      </c>
      <c r="AC7" s="354" t="s">
        <v>121</v>
      </c>
    </row>
    <row r="8" spans="1:30" s="21" customFormat="1" ht="55.5" customHeight="1" x14ac:dyDescent="0.3">
      <c r="A8" s="366"/>
      <c r="B8" s="370"/>
      <c r="C8" s="371"/>
      <c r="D8" s="382"/>
      <c r="E8" s="382"/>
      <c r="F8" s="379"/>
      <c r="G8" s="384" t="s">
        <v>122</v>
      </c>
      <c r="H8" s="385"/>
      <c r="I8" s="391" t="s">
        <v>206</v>
      </c>
      <c r="J8" s="392"/>
      <c r="K8" s="386" t="s">
        <v>123</v>
      </c>
      <c r="L8" s="387"/>
      <c r="M8" s="375" t="s">
        <v>124</v>
      </c>
      <c r="N8" s="357" t="s">
        <v>96</v>
      </c>
      <c r="O8" s="357" t="s">
        <v>97</v>
      </c>
      <c r="P8" s="357" t="s">
        <v>125</v>
      </c>
      <c r="Q8" s="357" t="s">
        <v>126</v>
      </c>
      <c r="R8" s="357" t="s">
        <v>127</v>
      </c>
      <c r="S8" s="363"/>
      <c r="T8" s="374"/>
      <c r="U8" s="352"/>
      <c r="V8" s="376"/>
      <c r="W8" s="352"/>
      <c r="X8" s="360"/>
      <c r="Y8" s="360"/>
      <c r="Z8" s="360"/>
      <c r="AA8" s="360"/>
      <c r="AB8" s="360"/>
      <c r="AC8" s="355"/>
    </row>
    <row r="9" spans="1:30" s="21" customFormat="1" ht="50.25" customHeight="1" x14ac:dyDescent="0.3">
      <c r="A9" s="367"/>
      <c r="B9" s="372"/>
      <c r="C9" s="373"/>
      <c r="D9" s="383"/>
      <c r="E9" s="383"/>
      <c r="F9" s="380"/>
      <c r="G9" s="120" t="s">
        <v>90</v>
      </c>
      <c r="H9" s="120" t="s">
        <v>91</v>
      </c>
      <c r="I9" s="393" t="s">
        <v>208</v>
      </c>
      <c r="J9" s="393" t="s">
        <v>207</v>
      </c>
      <c r="K9" s="120" t="s">
        <v>90</v>
      </c>
      <c r="L9" s="120" t="s">
        <v>91</v>
      </c>
      <c r="M9" s="377"/>
      <c r="N9" s="358"/>
      <c r="O9" s="358"/>
      <c r="P9" s="358"/>
      <c r="Q9" s="358"/>
      <c r="R9" s="358"/>
      <c r="S9" s="363"/>
      <c r="T9" s="358"/>
      <c r="U9" s="352"/>
      <c r="V9" s="377"/>
      <c r="W9" s="352"/>
      <c r="X9" s="361"/>
      <c r="Y9" s="361"/>
      <c r="Z9" s="361"/>
      <c r="AA9" s="361"/>
      <c r="AB9" s="361"/>
      <c r="AC9" s="356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94"/>
      <c r="J10" s="394"/>
      <c r="K10" s="122" t="s">
        <v>8</v>
      </c>
      <c r="L10" s="122" t="s">
        <v>9</v>
      </c>
      <c r="M10" s="22" t="s">
        <v>10</v>
      </c>
      <c r="N10" s="318" t="s">
        <v>11</v>
      </c>
      <c r="O10" s="319" t="s">
        <v>92</v>
      </c>
      <c r="P10" s="319" t="s">
        <v>93</v>
      </c>
      <c r="Q10" s="320" t="s">
        <v>94</v>
      </c>
      <c r="R10" s="320" t="s">
        <v>128</v>
      </c>
      <c r="S10" s="364"/>
      <c r="T10" s="319" t="s">
        <v>129</v>
      </c>
      <c r="U10" s="353"/>
      <c r="V10" s="124" t="s">
        <v>130</v>
      </c>
      <c r="W10" s="353"/>
      <c r="X10" s="124" t="s">
        <v>131</v>
      </c>
      <c r="Y10" s="22" t="s">
        <v>132</v>
      </c>
      <c r="Z10" s="23" t="s">
        <v>133</v>
      </c>
      <c r="AA10" s="23" t="s">
        <v>134</v>
      </c>
      <c r="AB10" s="123" t="s">
        <v>135</v>
      </c>
      <c r="AC10" s="23" t="s">
        <v>136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281" t="s">
        <v>218</v>
      </c>
      <c r="E11" s="264" t="s">
        <v>325</v>
      </c>
      <c r="F11" s="149" t="s">
        <v>216</v>
      </c>
      <c r="G11" s="275">
        <v>75</v>
      </c>
      <c r="H11" s="275"/>
      <c r="I11" s="297">
        <v>56</v>
      </c>
      <c r="J11" s="291"/>
      <c r="K11" s="263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1.1000000000000001</v>
      </c>
      <c r="L11" s="263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191">
        <f>ROUND(IF(G11&gt;0,G11*K11,"0")+IF(H11&gt;0,(H11/1.5)*L11,"0"),1)</f>
        <v>82.5</v>
      </c>
      <c r="N11" s="328">
        <f>'[2]danh sach'!O11</f>
        <v>46.5</v>
      </c>
      <c r="O11" s="328"/>
      <c r="P11" s="395">
        <f>SUM(M11:M30)+N11+O11</f>
        <v>376.1</v>
      </c>
      <c r="Q11" s="328">
        <v>680</v>
      </c>
      <c r="R11" s="395">
        <f>'Mau B2'!L11</f>
        <v>248</v>
      </c>
      <c r="S11" s="328">
        <f>'[2]danh sach'!J11</f>
        <v>310</v>
      </c>
      <c r="T11" s="328">
        <f>'[3]danh sach'!R10</f>
        <v>263.5</v>
      </c>
      <c r="U11" s="334">
        <v>500</v>
      </c>
      <c r="V11" s="331">
        <f>U11</f>
        <v>500</v>
      </c>
      <c r="W11" s="334">
        <v>360</v>
      </c>
      <c r="X11" s="331">
        <f>W11</f>
        <v>360</v>
      </c>
      <c r="Y11" s="337">
        <f>ROUND((P11-T11),1)</f>
        <v>112.6</v>
      </c>
      <c r="Z11" s="340">
        <f>IF(OR(SUM(V11:V30)="",SUM(Q11:Q30)=""),0,ROUND(IF(SUM(U11:U30)=500,(SUM(Q11:Q30)-SUM(V11:V30))/3.2,IF(SUM(U11:U30)=600,(SUM(Q11:Q30)-SUM(V11:V30))/2.8,0)),1))</f>
        <v>56.3</v>
      </c>
      <c r="AA11" s="340">
        <f>IF(OR(SUM(X11:X30)="",SUM(R11:R30)=""),0,ROUND(IF(SUM(W11:W30)=360,(SUM(R11:R30)-SUM(X11:X30))/3.2,IF(SUM(W11:W30)=260,(SUM(R11:R30)-SUM(X11:X30))/2.8,0)),1))</f>
        <v>-35</v>
      </c>
      <c r="AB11" s="331">
        <v>36.4</v>
      </c>
      <c r="AC11" s="343">
        <f>SUM(Y11:AA30)</f>
        <v>133.89999999999998</v>
      </c>
      <c r="AD11" s="17" t="s">
        <v>535</v>
      </c>
    </row>
    <row r="12" spans="1:30" s="130" customFormat="1" ht="15" x14ac:dyDescent="0.25">
      <c r="A12" s="108"/>
      <c r="B12" s="160"/>
      <c r="C12" s="161"/>
      <c r="D12" s="281" t="s">
        <v>218</v>
      </c>
      <c r="E12" s="264" t="s">
        <v>375</v>
      </c>
      <c r="F12" s="149">
        <v>1</v>
      </c>
      <c r="G12" s="275">
        <v>75</v>
      </c>
      <c r="H12" s="275"/>
      <c r="I12" s="297">
        <v>58</v>
      </c>
      <c r="J12" s="291"/>
      <c r="K12" s="263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>1.1000000000000001</v>
      </c>
      <c r="L12" s="263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191">
        <f t="shared" ref="M12:M128" si="2">ROUND(IF(G12&gt;0,G12*K12,"0")+IF(H12&gt;0,(H12/1.5)*L12,"0"),1)</f>
        <v>82.5</v>
      </c>
      <c r="N12" s="329"/>
      <c r="O12" s="329"/>
      <c r="P12" s="396"/>
      <c r="Q12" s="329"/>
      <c r="R12" s="396"/>
      <c r="S12" s="329"/>
      <c r="T12" s="329"/>
      <c r="U12" s="335"/>
      <c r="V12" s="332"/>
      <c r="W12" s="335"/>
      <c r="X12" s="332"/>
      <c r="Y12" s="338"/>
      <c r="Z12" s="341"/>
      <c r="AA12" s="341"/>
      <c r="AB12" s="332"/>
      <c r="AC12" s="344"/>
    </row>
    <row r="13" spans="1:30" s="130" customFormat="1" ht="15" x14ac:dyDescent="0.25">
      <c r="A13" s="108"/>
      <c r="B13" s="160"/>
      <c r="C13" s="161"/>
      <c r="D13" s="281" t="s">
        <v>219</v>
      </c>
      <c r="E13" s="264" t="s">
        <v>227</v>
      </c>
      <c r="F13" s="149" t="s">
        <v>216</v>
      </c>
      <c r="G13" s="275">
        <v>30</v>
      </c>
      <c r="H13" s="275"/>
      <c r="I13" s="297">
        <v>57</v>
      </c>
      <c r="J13" s="291"/>
      <c r="K13" s="263">
        <f t="shared" si="0"/>
        <v>1.1000000000000001</v>
      </c>
      <c r="L13" s="263" t="str">
        <f t="shared" si="1"/>
        <v/>
      </c>
      <c r="M13" s="191">
        <f t="shared" si="2"/>
        <v>33</v>
      </c>
      <c r="N13" s="329"/>
      <c r="O13" s="329"/>
      <c r="P13" s="396"/>
      <c r="Q13" s="329"/>
      <c r="R13" s="396"/>
      <c r="S13" s="329"/>
      <c r="T13" s="329"/>
      <c r="U13" s="335"/>
      <c r="V13" s="332"/>
      <c r="W13" s="335"/>
      <c r="X13" s="332"/>
      <c r="Y13" s="338"/>
      <c r="Z13" s="341"/>
      <c r="AA13" s="341"/>
      <c r="AB13" s="332"/>
      <c r="AC13" s="344"/>
    </row>
    <row r="14" spans="1:30" s="130" customFormat="1" ht="15" x14ac:dyDescent="0.25">
      <c r="A14" s="108"/>
      <c r="B14" s="160"/>
      <c r="C14" s="161"/>
      <c r="D14" s="281" t="s">
        <v>219</v>
      </c>
      <c r="E14" s="264" t="s">
        <v>325</v>
      </c>
      <c r="F14" s="149" t="s">
        <v>216</v>
      </c>
      <c r="G14" s="275">
        <v>30</v>
      </c>
      <c r="H14" s="275"/>
      <c r="I14" s="297">
        <v>56</v>
      </c>
      <c r="J14" s="291"/>
      <c r="K14" s="263">
        <f t="shared" si="0"/>
        <v>1.1000000000000001</v>
      </c>
      <c r="L14" s="263" t="str">
        <f t="shared" si="1"/>
        <v/>
      </c>
      <c r="M14" s="191">
        <f t="shared" si="2"/>
        <v>33</v>
      </c>
      <c r="N14" s="329"/>
      <c r="O14" s="329"/>
      <c r="P14" s="396"/>
      <c r="Q14" s="329"/>
      <c r="R14" s="396"/>
      <c r="S14" s="329"/>
      <c r="T14" s="329"/>
      <c r="U14" s="335"/>
      <c r="V14" s="332"/>
      <c r="W14" s="335"/>
      <c r="X14" s="332"/>
      <c r="Y14" s="338"/>
      <c r="Z14" s="341"/>
      <c r="AA14" s="341"/>
      <c r="AB14" s="332"/>
      <c r="AC14" s="344"/>
    </row>
    <row r="15" spans="1:30" s="130" customFormat="1" ht="15" x14ac:dyDescent="0.25">
      <c r="A15" s="108"/>
      <c r="B15" s="160"/>
      <c r="C15" s="161"/>
      <c r="D15" s="281" t="s">
        <v>219</v>
      </c>
      <c r="E15" s="264" t="s">
        <v>375</v>
      </c>
      <c r="F15" s="149" t="s">
        <v>216</v>
      </c>
      <c r="G15" s="275">
        <v>30</v>
      </c>
      <c r="H15" s="276"/>
      <c r="I15" s="297">
        <v>59</v>
      </c>
      <c r="J15" s="291"/>
      <c r="K15" s="263">
        <f t="shared" si="0"/>
        <v>1.1000000000000001</v>
      </c>
      <c r="L15" s="263" t="str">
        <f t="shared" si="1"/>
        <v/>
      </c>
      <c r="M15" s="191">
        <f>ROUND(IF(G15&gt;0,G15*K15,"0")+IF(H15&gt;0,(H15/1.5)*L15,"0"),1)</f>
        <v>33</v>
      </c>
      <c r="N15" s="329"/>
      <c r="O15" s="329"/>
      <c r="P15" s="396"/>
      <c r="Q15" s="329"/>
      <c r="R15" s="396"/>
      <c r="S15" s="329"/>
      <c r="T15" s="329"/>
      <c r="U15" s="335"/>
      <c r="V15" s="332"/>
      <c r="W15" s="335"/>
      <c r="X15" s="332"/>
      <c r="Y15" s="338"/>
      <c r="Z15" s="341"/>
      <c r="AA15" s="341"/>
      <c r="AB15" s="332"/>
      <c r="AC15" s="344"/>
    </row>
    <row r="16" spans="1:30" s="130" customFormat="1" ht="15" x14ac:dyDescent="0.25">
      <c r="A16" s="108"/>
      <c r="B16" s="160"/>
      <c r="C16" s="161"/>
      <c r="D16" s="281" t="s">
        <v>220</v>
      </c>
      <c r="E16" s="264" t="s">
        <v>221</v>
      </c>
      <c r="F16" s="149" t="s">
        <v>216</v>
      </c>
      <c r="G16" s="275">
        <v>60</v>
      </c>
      <c r="H16" s="276"/>
      <c r="I16" s="297">
        <v>18</v>
      </c>
      <c r="J16" s="291"/>
      <c r="K16" s="263">
        <f t="shared" si="0"/>
        <v>1</v>
      </c>
      <c r="L16" s="263" t="str">
        <f t="shared" si="1"/>
        <v/>
      </c>
      <c r="M16" s="191">
        <f>ROUND(IF(G16&gt;0,G16*K16,"0")+IF(H16&gt;0,(H16/1.5)*L16,"0"),1)</f>
        <v>60</v>
      </c>
      <c r="N16" s="329"/>
      <c r="O16" s="329"/>
      <c r="P16" s="396"/>
      <c r="Q16" s="329"/>
      <c r="R16" s="396"/>
      <c r="S16" s="329"/>
      <c r="T16" s="329"/>
      <c r="U16" s="335"/>
      <c r="V16" s="332"/>
      <c r="W16" s="335"/>
      <c r="X16" s="332"/>
      <c r="Y16" s="338"/>
      <c r="Z16" s="341"/>
      <c r="AA16" s="341"/>
      <c r="AB16" s="332"/>
      <c r="AC16" s="344"/>
    </row>
    <row r="17" spans="1:30" s="130" customFormat="1" ht="24" x14ac:dyDescent="0.2">
      <c r="A17" s="108"/>
      <c r="B17" s="160"/>
      <c r="C17" s="161"/>
      <c r="D17" s="288" t="s">
        <v>521</v>
      </c>
      <c r="E17" s="284" t="s">
        <v>221</v>
      </c>
      <c r="F17" s="285">
        <v>2</v>
      </c>
      <c r="G17" s="286">
        <v>2</v>
      </c>
      <c r="H17" s="286"/>
      <c r="I17" s="298">
        <v>13</v>
      </c>
      <c r="J17" s="298"/>
      <c r="K17" s="289">
        <f t="shared" si="0"/>
        <v>1</v>
      </c>
      <c r="L17" s="289" t="str">
        <f t="shared" si="1"/>
        <v/>
      </c>
      <c r="M17" s="290">
        <f>ROUND(IF(G17&gt;0,G17*K17,"0")+IF(H17&gt;0,(H17/1.5)*L17,"0"),1)</f>
        <v>2</v>
      </c>
      <c r="N17" s="329"/>
      <c r="O17" s="329"/>
      <c r="P17" s="396"/>
      <c r="Q17" s="329"/>
      <c r="R17" s="396"/>
      <c r="S17" s="329"/>
      <c r="T17" s="329"/>
      <c r="U17" s="335"/>
      <c r="V17" s="332"/>
      <c r="W17" s="335"/>
      <c r="X17" s="332"/>
      <c r="Y17" s="338"/>
      <c r="Z17" s="341"/>
      <c r="AA17" s="341"/>
      <c r="AB17" s="332"/>
      <c r="AC17" s="344"/>
    </row>
    <row r="18" spans="1:30" s="130" customFormat="1" ht="24" x14ac:dyDescent="0.25">
      <c r="A18" s="108"/>
      <c r="B18" s="160"/>
      <c r="C18" s="161"/>
      <c r="D18" s="288" t="s">
        <v>459</v>
      </c>
      <c r="E18" s="284" t="s">
        <v>491</v>
      </c>
      <c r="F18" s="285">
        <v>2</v>
      </c>
      <c r="G18" s="286">
        <v>3</v>
      </c>
      <c r="H18" s="286"/>
      <c r="I18" s="298">
        <v>78</v>
      </c>
      <c r="J18" s="291"/>
      <c r="K18" s="263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>1.2</v>
      </c>
      <c r="L18" s="263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191">
        <f>ROUND(IF(G18&gt;0,G18*K18,"0")+IF(H18&gt;0,(H18/1.5)*L18,"0"),1)</f>
        <v>3.6</v>
      </c>
      <c r="N18" s="329"/>
      <c r="O18" s="329"/>
      <c r="P18" s="396"/>
      <c r="Q18" s="329"/>
      <c r="R18" s="396"/>
      <c r="S18" s="329"/>
      <c r="T18" s="329"/>
      <c r="U18" s="335"/>
      <c r="V18" s="332"/>
      <c r="W18" s="335"/>
      <c r="X18" s="332"/>
      <c r="Y18" s="338"/>
      <c r="Z18" s="341"/>
      <c r="AA18" s="341"/>
      <c r="AB18" s="332"/>
      <c r="AC18" s="344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9"/>
      <c r="J19" s="299"/>
      <c r="K19" s="263" t="str">
        <f t="shared" si="3"/>
        <v/>
      </c>
      <c r="L19" s="263" t="str">
        <f t="shared" si="4"/>
        <v/>
      </c>
      <c r="M19" s="192">
        <f>ROUND(IF(G19&gt;0,G19*K19,"0")+IF(H19&gt;0,(H19/1.5)*L19,"0"),1)</f>
        <v>0</v>
      </c>
      <c r="N19" s="329"/>
      <c r="O19" s="329"/>
      <c r="P19" s="396"/>
      <c r="Q19" s="329"/>
      <c r="R19" s="396"/>
      <c r="S19" s="329"/>
      <c r="T19" s="329"/>
      <c r="U19" s="335"/>
      <c r="V19" s="332"/>
      <c r="W19" s="335"/>
      <c r="X19" s="332"/>
      <c r="Y19" s="338"/>
      <c r="Z19" s="341"/>
      <c r="AA19" s="341"/>
      <c r="AB19" s="332"/>
      <c r="AC19" s="344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91"/>
      <c r="J20" s="291"/>
      <c r="K20" s="263" t="str">
        <f t="shared" si="3"/>
        <v/>
      </c>
      <c r="L20" s="263" t="str">
        <f t="shared" si="4"/>
        <v/>
      </c>
      <c r="M20" s="191">
        <f t="shared" ref="M20:M30" si="5">ROUND(IF(G20&gt;0,G20*K20,"0")+IF(H20&gt;0,(H20/1.5)*L20,"0"),1)</f>
        <v>0</v>
      </c>
      <c r="N20" s="329"/>
      <c r="O20" s="329"/>
      <c r="P20" s="396"/>
      <c r="Q20" s="329"/>
      <c r="R20" s="396"/>
      <c r="S20" s="329"/>
      <c r="T20" s="329"/>
      <c r="U20" s="335"/>
      <c r="V20" s="332"/>
      <c r="W20" s="335"/>
      <c r="X20" s="332"/>
      <c r="Y20" s="338"/>
      <c r="Z20" s="341"/>
      <c r="AA20" s="341"/>
      <c r="AB20" s="332"/>
      <c r="AC20" s="344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91"/>
      <c r="J21" s="291"/>
      <c r="K21" s="263" t="str">
        <f t="shared" si="3"/>
        <v/>
      </c>
      <c r="L21" s="263" t="str">
        <f t="shared" si="4"/>
        <v/>
      </c>
      <c r="M21" s="191">
        <f t="shared" si="5"/>
        <v>0</v>
      </c>
      <c r="N21" s="329"/>
      <c r="O21" s="329"/>
      <c r="P21" s="396"/>
      <c r="Q21" s="329"/>
      <c r="R21" s="396"/>
      <c r="S21" s="329"/>
      <c r="T21" s="329"/>
      <c r="U21" s="335"/>
      <c r="V21" s="332"/>
      <c r="W21" s="335"/>
      <c r="X21" s="332"/>
      <c r="Y21" s="338"/>
      <c r="Z21" s="341"/>
      <c r="AA21" s="341"/>
      <c r="AB21" s="332"/>
      <c r="AC21" s="344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91"/>
      <c r="J22" s="291"/>
      <c r="K22" s="263" t="str">
        <f t="shared" si="3"/>
        <v/>
      </c>
      <c r="L22" s="263" t="str">
        <f t="shared" si="4"/>
        <v/>
      </c>
      <c r="M22" s="191">
        <f t="shared" si="5"/>
        <v>0</v>
      </c>
      <c r="N22" s="329"/>
      <c r="O22" s="329"/>
      <c r="P22" s="396"/>
      <c r="Q22" s="329"/>
      <c r="R22" s="396"/>
      <c r="S22" s="329"/>
      <c r="T22" s="329"/>
      <c r="U22" s="335"/>
      <c r="V22" s="332"/>
      <c r="W22" s="335"/>
      <c r="X22" s="332"/>
      <c r="Y22" s="338"/>
      <c r="Z22" s="341"/>
      <c r="AA22" s="341"/>
      <c r="AB22" s="332"/>
      <c r="AC22" s="344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91"/>
      <c r="J23" s="291"/>
      <c r="K23" s="263" t="str">
        <f t="shared" si="3"/>
        <v/>
      </c>
      <c r="L23" s="263" t="str">
        <f t="shared" si="4"/>
        <v/>
      </c>
      <c r="M23" s="191">
        <f t="shared" si="5"/>
        <v>0</v>
      </c>
      <c r="N23" s="329"/>
      <c r="O23" s="329"/>
      <c r="P23" s="396"/>
      <c r="Q23" s="329"/>
      <c r="R23" s="396"/>
      <c r="S23" s="329"/>
      <c r="T23" s="329"/>
      <c r="U23" s="335"/>
      <c r="V23" s="332"/>
      <c r="W23" s="335"/>
      <c r="X23" s="332"/>
      <c r="Y23" s="338"/>
      <c r="Z23" s="341"/>
      <c r="AA23" s="341"/>
      <c r="AB23" s="332"/>
      <c r="AC23" s="344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91"/>
      <c r="J24" s="291"/>
      <c r="K24" s="263" t="str">
        <f t="shared" si="3"/>
        <v/>
      </c>
      <c r="L24" s="263" t="str">
        <f t="shared" si="4"/>
        <v/>
      </c>
      <c r="M24" s="191">
        <f t="shared" si="5"/>
        <v>0</v>
      </c>
      <c r="N24" s="329"/>
      <c r="O24" s="329"/>
      <c r="P24" s="396"/>
      <c r="Q24" s="329"/>
      <c r="R24" s="396"/>
      <c r="S24" s="329"/>
      <c r="T24" s="329"/>
      <c r="U24" s="335"/>
      <c r="V24" s="332"/>
      <c r="W24" s="335"/>
      <c r="X24" s="332"/>
      <c r="Y24" s="338"/>
      <c r="Z24" s="341"/>
      <c r="AA24" s="341"/>
      <c r="AB24" s="332"/>
      <c r="AC24" s="344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91"/>
      <c r="J25" s="291"/>
      <c r="K25" s="263" t="str">
        <f t="shared" si="3"/>
        <v/>
      </c>
      <c r="L25" s="263" t="str">
        <f t="shared" si="4"/>
        <v/>
      </c>
      <c r="M25" s="191">
        <f t="shared" si="5"/>
        <v>0</v>
      </c>
      <c r="N25" s="329"/>
      <c r="O25" s="329"/>
      <c r="P25" s="396"/>
      <c r="Q25" s="329"/>
      <c r="R25" s="396"/>
      <c r="S25" s="329"/>
      <c r="T25" s="329"/>
      <c r="U25" s="335"/>
      <c r="V25" s="332"/>
      <c r="W25" s="335"/>
      <c r="X25" s="332"/>
      <c r="Y25" s="338"/>
      <c r="Z25" s="341"/>
      <c r="AA25" s="341"/>
      <c r="AB25" s="332"/>
      <c r="AC25" s="344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91"/>
      <c r="J26" s="291"/>
      <c r="K26" s="263" t="str">
        <f t="shared" si="3"/>
        <v/>
      </c>
      <c r="L26" s="263" t="str">
        <f t="shared" si="4"/>
        <v/>
      </c>
      <c r="M26" s="191">
        <f t="shared" si="5"/>
        <v>0</v>
      </c>
      <c r="N26" s="329"/>
      <c r="O26" s="329"/>
      <c r="P26" s="396"/>
      <c r="Q26" s="329"/>
      <c r="R26" s="396"/>
      <c r="S26" s="329"/>
      <c r="T26" s="329"/>
      <c r="U26" s="335"/>
      <c r="V26" s="332"/>
      <c r="W26" s="335"/>
      <c r="X26" s="332"/>
      <c r="Y26" s="338"/>
      <c r="Z26" s="341"/>
      <c r="AA26" s="341"/>
      <c r="AB26" s="332"/>
      <c r="AC26" s="344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91"/>
      <c r="J27" s="291"/>
      <c r="K27" s="263" t="str">
        <f t="shared" si="3"/>
        <v/>
      </c>
      <c r="L27" s="263" t="str">
        <f t="shared" si="4"/>
        <v/>
      </c>
      <c r="M27" s="191">
        <f t="shared" si="5"/>
        <v>0</v>
      </c>
      <c r="N27" s="329"/>
      <c r="O27" s="329"/>
      <c r="P27" s="396"/>
      <c r="Q27" s="329"/>
      <c r="R27" s="396"/>
      <c r="S27" s="329"/>
      <c r="T27" s="329"/>
      <c r="U27" s="335"/>
      <c r="V27" s="332"/>
      <c r="W27" s="335"/>
      <c r="X27" s="332"/>
      <c r="Y27" s="338"/>
      <c r="Z27" s="341"/>
      <c r="AA27" s="341"/>
      <c r="AB27" s="332"/>
      <c r="AC27" s="344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91"/>
      <c r="J28" s="291"/>
      <c r="K28" s="263" t="str">
        <f t="shared" si="3"/>
        <v/>
      </c>
      <c r="L28" s="263" t="str">
        <f t="shared" si="4"/>
        <v/>
      </c>
      <c r="M28" s="191">
        <f t="shared" si="5"/>
        <v>0</v>
      </c>
      <c r="N28" s="329"/>
      <c r="O28" s="329"/>
      <c r="P28" s="396"/>
      <c r="Q28" s="329"/>
      <c r="R28" s="396"/>
      <c r="S28" s="329"/>
      <c r="T28" s="329"/>
      <c r="U28" s="335"/>
      <c r="V28" s="332"/>
      <c r="W28" s="335"/>
      <c r="X28" s="332"/>
      <c r="Y28" s="338"/>
      <c r="Z28" s="341"/>
      <c r="AA28" s="341"/>
      <c r="AB28" s="332"/>
      <c r="AC28" s="344"/>
    </row>
    <row r="29" spans="1:30" s="130" customFormat="1" ht="15" hidden="1" x14ac:dyDescent="0.25">
      <c r="A29" s="108"/>
      <c r="B29" s="160"/>
      <c r="C29" s="161"/>
      <c r="D29" s="151"/>
      <c r="E29" s="265"/>
      <c r="F29" s="128"/>
      <c r="G29" s="276"/>
      <c r="H29" s="276"/>
      <c r="I29" s="291"/>
      <c r="J29" s="291"/>
      <c r="K29" s="263" t="str">
        <f t="shared" si="3"/>
        <v/>
      </c>
      <c r="L29" s="263" t="str">
        <f t="shared" si="4"/>
        <v/>
      </c>
      <c r="M29" s="191">
        <f t="shared" si="5"/>
        <v>0</v>
      </c>
      <c r="N29" s="329"/>
      <c r="O29" s="329"/>
      <c r="P29" s="396"/>
      <c r="Q29" s="329"/>
      <c r="R29" s="396"/>
      <c r="S29" s="329"/>
      <c r="T29" s="329"/>
      <c r="U29" s="335"/>
      <c r="V29" s="332"/>
      <c r="W29" s="335"/>
      <c r="X29" s="332"/>
      <c r="Y29" s="338"/>
      <c r="Z29" s="341"/>
      <c r="AA29" s="341"/>
      <c r="AB29" s="332"/>
      <c r="AC29" s="344"/>
    </row>
    <row r="30" spans="1:30" s="130" customFormat="1" ht="15" x14ac:dyDescent="0.25">
      <c r="A30" s="109"/>
      <c r="B30" s="267">
        <f>SUM(M11:M30)</f>
        <v>329.6</v>
      </c>
      <c r="C30" s="162"/>
      <c r="D30" s="126"/>
      <c r="E30" s="265"/>
      <c r="F30" s="128"/>
      <c r="G30" s="276"/>
      <c r="H30" s="276"/>
      <c r="I30" s="291"/>
      <c r="J30" s="291"/>
      <c r="K30" s="263" t="str">
        <f t="shared" si="3"/>
        <v/>
      </c>
      <c r="L30" s="263" t="str">
        <f t="shared" si="4"/>
        <v/>
      </c>
      <c r="M30" s="191">
        <f t="shared" si="5"/>
        <v>0</v>
      </c>
      <c r="N30" s="330"/>
      <c r="O30" s="330"/>
      <c r="P30" s="397"/>
      <c r="Q30" s="330"/>
      <c r="R30" s="397"/>
      <c r="S30" s="330"/>
      <c r="T30" s="330"/>
      <c r="U30" s="336"/>
      <c r="V30" s="333"/>
      <c r="W30" s="336"/>
      <c r="X30" s="333"/>
      <c r="Y30" s="339"/>
      <c r="Z30" s="342"/>
      <c r="AA30" s="342"/>
      <c r="AB30" s="333"/>
      <c r="AC30" s="345"/>
    </row>
    <row r="31" spans="1:30" s="130" customFormat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 t="s">
        <v>223</v>
      </c>
      <c r="E31" s="265" t="s">
        <v>224</v>
      </c>
      <c r="F31" s="128" t="s">
        <v>216</v>
      </c>
      <c r="G31" s="276"/>
      <c r="H31" s="276">
        <v>60</v>
      </c>
      <c r="I31" s="291">
        <v>40</v>
      </c>
      <c r="J31" s="291"/>
      <c r="K31" s="263" t="str">
        <f t="shared" si="3"/>
        <v/>
      </c>
      <c r="L31" s="263">
        <f t="shared" si="4"/>
        <v>1.32</v>
      </c>
      <c r="M31" s="192">
        <f t="shared" si="2"/>
        <v>52.8</v>
      </c>
      <c r="N31" s="328">
        <f>'[2]danh sach'!O12</f>
        <v>58</v>
      </c>
      <c r="O31" s="407"/>
      <c r="P31" s="413">
        <f>SUM(M31:M50)+N31+O31</f>
        <v>498.10000000000008</v>
      </c>
      <c r="Q31" s="328">
        <v>255</v>
      </c>
      <c r="R31" s="413">
        <f>'Mau B2'!L12</f>
        <v>258.39999999999998</v>
      </c>
      <c r="S31" s="328">
        <f>'[2]danh sach'!J12</f>
        <v>290</v>
      </c>
      <c r="T31" s="328">
        <f>'[3]danh sach'!R11</f>
        <v>232</v>
      </c>
      <c r="U31" s="334">
        <v>500</v>
      </c>
      <c r="V31" s="331">
        <f>U31</f>
        <v>500</v>
      </c>
      <c r="W31" s="334">
        <v>360</v>
      </c>
      <c r="X31" s="331">
        <f>W31</f>
        <v>360</v>
      </c>
      <c r="Y31" s="340">
        <f>ROUND((P31-T31),1)</f>
        <v>266.10000000000002</v>
      </c>
      <c r="Z31" s="340">
        <f>IF(OR(SUM(V31:V50)="",SUM(Q31:Q50)=""),0,ROUND(IF(SUM(U31:U50)=500,(SUM(Q31:Q50)-SUM(V31:V50))/3.2,IF(SUM(U31:U50)=600,(SUM(Q31:Q50)-SUM(V31:V50))/2.8,0)),1))</f>
        <v>-76.599999999999994</v>
      </c>
      <c r="AA31" s="340">
        <f>IF(OR(SUM(X31:X50)="",SUM(R31:R50)=""),0,ROUND(IF(SUM(W31:W50)=360,(SUM(R31:R50)-SUM(X31:X50))/3.2,IF(SUM(W31:W50)=260,(SUM(R31:R50)-SUM(X31:X50))/2.8,0)),1))</f>
        <v>-31.8</v>
      </c>
      <c r="AB31" s="398">
        <v>41.8</v>
      </c>
      <c r="AC31" s="416">
        <f>SUM(Y31:AA50)</f>
        <v>157.70000000000002</v>
      </c>
      <c r="AD31" s="17" t="s">
        <v>535</v>
      </c>
    </row>
    <row r="32" spans="1:30" s="130" customFormat="1" ht="15" x14ac:dyDescent="0.25">
      <c r="A32" s="108"/>
      <c r="B32" s="163"/>
      <c r="C32" s="164"/>
      <c r="D32" s="272" t="s">
        <v>225</v>
      </c>
      <c r="E32" s="265" t="s">
        <v>263</v>
      </c>
      <c r="F32" s="128" t="s">
        <v>216</v>
      </c>
      <c r="G32" s="276">
        <v>45</v>
      </c>
      <c r="H32" s="276"/>
      <c r="I32" s="291">
        <v>33</v>
      </c>
      <c r="J32" s="273"/>
      <c r="K32" s="263">
        <f t="shared" si="3"/>
        <v>1.1000000000000001</v>
      </c>
      <c r="L32" s="263" t="str">
        <f t="shared" si="4"/>
        <v/>
      </c>
      <c r="M32" s="192">
        <f t="shared" si="2"/>
        <v>49.5</v>
      </c>
      <c r="N32" s="329"/>
      <c r="O32" s="408"/>
      <c r="P32" s="414"/>
      <c r="Q32" s="329"/>
      <c r="R32" s="414"/>
      <c r="S32" s="329"/>
      <c r="T32" s="329"/>
      <c r="U32" s="335"/>
      <c r="V32" s="332"/>
      <c r="W32" s="335"/>
      <c r="X32" s="332"/>
      <c r="Y32" s="341"/>
      <c r="Z32" s="341"/>
      <c r="AA32" s="341"/>
      <c r="AB32" s="399"/>
      <c r="AC32" s="417"/>
    </row>
    <row r="33" spans="1:29" s="130" customFormat="1" ht="15" x14ac:dyDescent="0.25">
      <c r="A33" s="108"/>
      <c r="B33" s="163"/>
      <c r="C33" s="164"/>
      <c r="D33" s="272" t="s">
        <v>225</v>
      </c>
      <c r="E33" s="265" t="s">
        <v>264</v>
      </c>
      <c r="F33" s="128" t="s">
        <v>216</v>
      </c>
      <c r="G33" s="276">
        <v>45</v>
      </c>
      <c r="H33" s="276"/>
      <c r="I33" s="291">
        <v>35</v>
      </c>
      <c r="J33" s="273"/>
      <c r="K33" s="263">
        <f t="shared" si="3"/>
        <v>1.1000000000000001</v>
      </c>
      <c r="L33" s="263" t="str">
        <f t="shared" si="4"/>
        <v/>
      </c>
      <c r="M33" s="192">
        <f t="shared" si="2"/>
        <v>49.5</v>
      </c>
      <c r="N33" s="329"/>
      <c r="O33" s="408"/>
      <c r="P33" s="414"/>
      <c r="Q33" s="329"/>
      <c r="R33" s="414"/>
      <c r="S33" s="329"/>
      <c r="T33" s="329"/>
      <c r="U33" s="335"/>
      <c r="V33" s="332"/>
      <c r="W33" s="335"/>
      <c r="X33" s="332"/>
      <c r="Y33" s="341"/>
      <c r="Z33" s="341"/>
      <c r="AA33" s="341"/>
      <c r="AB33" s="399"/>
      <c r="AC33" s="417"/>
    </row>
    <row r="34" spans="1:29" s="130" customFormat="1" ht="15" x14ac:dyDescent="0.25">
      <c r="A34" s="108"/>
      <c r="B34" s="163"/>
      <c r="C34" s="164"/>
      <c r="D34" s="272" t="s">
        <v>225</v>
      </c>
      <c r="E34" s="265" t="s">
        <v>262</v>
      </c>
      <c r="F34" s="128" t="s">
        <v>216</v>
      </c>
      <c r="G34" s="276">
        <v>45</v>
      </c>
      <c r="H34" s="276"/>
      <c r="I34" s="291">
        <v>33</v>
      </c>
      <c r="J34" s="273"/>
      <c r="K34" s="263">
        <f t="shared" si="3"/>
        <v>1.1000000000000001</v>
      </c>
      <c r="L34" s="263" t="str">
        <f t="shared" si="4"/>
        <v/>
      </c>
      <c r="M34" s="192">
        <f t="shared" si="2"/>
        <v>49.5</v>
      </c>
      <c r="N34" s="329"/>
      <c r="O34" s="408"/>
      <c r="P34" s="414"/>
      <c r="Q34" s="329"/>
      <c r="R34" s="414"/>
      <c r="S34" s="329"/>
      <c r="T34" s="329"/>
      <c r="U34" s="335"/>
      <c r="V34" s="332"/>
      <c r="W34" s="335"/>
      <c r="X34" s="332"/>
      <c r="Y34" s="341"/>
      <c r="Z34" s="341"/>
      <c r="AA34" s="341"/>
      <c r="AB34" s="399"/>
      <c r="AC34" s="417"/>
    </row>
    <row r="35" spans="1:29" s="130" customFormat="1" ht="15" x14ac:dyDescent="0.25">
      <c r="A35" s="108"/>
      <c r="B35" s="163"/>
      <c r="C35" s="164"/>
      <c r="D35" s="272" t="s">
        <v>225</v>
      </c>
      <c r="E35" s="265" t="s">
        <v>292</v>
      </c>
      <c r="F35" s="128" t="s">
        <v>216</v>
      </c>
      <c r="G35" s="276">
        <v>45</v>
      </c>
      <c r="H35" s="276"/>
      <c r="I35" s="291">
        <v>27</v>
      </c>
      <c r="J35" s="273"/>
      <c r="K35" s="263">
        <f t="shared" si="3"/>
        <v>1.1000000000000001</v>
      </c>
      <c r="L35" s="263" t="str">
        <f t="shared" si="4"/>
        <v/>
      </c>
      <c r="M35" s="192">
        <f t="shared" si="2"/>
        <v>49.5</v>
      </c>
      <c r="N35" s="329"/>
      <c r="O35" s="408"/>
      <c r="P35" s="414"/>
      <c r="Q35" s="329"/>
      <c r="R35" s="414"/>
      <c r="S35" s="329"/>
      <c r="T35" s="329"/>
      <c r="U35" s="335"/>
      <c r="V35" s="332"/>
      <c r="W35" s="335"/>
      <c r="X35" s="332"/>
      <c r="Y35" s="341"/>
      <c r="Z35" s="341"/>
      <c r="AA35" s="341"/>
      <c r="AB35" s="399"/>
      <c r="AC35" s="417"/>
    </row>
    <row r="36" spans="1:29" s="130" customFormat="1" ht="24.75" x14ac:dyDescent="0.25">
      <c r="A36" s="108"/>
      <c r="B36" s="163"/>
      <c r="C36" s="164"/>
      <c r="D36" s="280" t="s">
        <v>464</v>
      </c>
      <c r="E36" s="265" t="s">
        <v>385</v>
      </c>
      <c r="F36" s="128" t="s">
        <v>216</v>
      </c>
      <c r="G36" s="276">
        <v>2</v>
      </c>
      <c r="H36" s="276"/>
      <c r="I36" s="291">
        <v>40</v>
      </c>
      <c r="J36" s="273"/>
      <c r="K36" s="263">
        <f t="shared" si="3"/>
        <v>1.1000000000000001</v>
      </c>
      <c r="L36" s="263" t="str">
        <f t="shared" si="4"/>
        <v/>
      </c>
      <c r="M36" s="192">
        <f t="shared" si="2"/>
        <v>2.2000000000000002</v>
      </c>
      <c r="N36" s="329"/>
      <c r="O36" s="408"/>
      <c r="P36" s="414"/>
      <c r="Q36" s="329"/>
      <c r="R36" s="414"/>
      <c r="S36" s="329"/>
      <c r="T36" s="329"/>
      <c r="U36" s="335"/>
      <c r="V36" s="332"/>
      <c r="W36" s="335"/>
      <c r="X36" s="332"/>
      <c r="Y36" s="341"/>
      <c r="Z36" s="341"/>
      <c r="AA36" s="341"/>
      <c r="AB36" s="399"/>
      <c r="AC36" s="417"/>
    </row>
    <row r="37" spans="1:29" s="130" customFormat="1" ht="24.75" x14ac:dyDescent="0.25">
      <c r="A37" s="108"/>
      <c r="B37" s="163"/>
      <c r="C37" s="164"/>
      <c r="D37" s="280" t="s">
        <v>465</v>
      </c>
      <c r="E37" s="265" t="s">
        <v>221</v>
      </c>
      <c r="F37" s="128" t="s">
        <v>216</v>
      </c>
      <c r="G37" s="276">
        <v>2</v>
      </c>
      <c r="H37" s="276"/>
      <c r="I37" s="291">
        <v>18</v>
      </c>
      <c r="J37" s="273"/>
      <c r="K37" s="263">
        <f t="shared" si="3"/>
        <v>1</v>
      </c>
      <c r="L37" s="263" t="str">
        <f t="shared" si="4"/>
        <v/>
      </c>
      <c r="M37" s="192">
        <f t="shared" si="2"/>
        <v>2</v>
      </c>
      <c r="N37" s="329"/>
      <c r="O37" s="408"/>
      <c r="P37" s="414"/>
      <c r="Q37" s="329"/>
      <c r="R37" s="414"/>
      <c r="S37" s="329"/>
      <c r="T37" s="329"/>
      <c r="U37" s="335"/>
      <c r="V37" s="332"/>
      <c r="W37" s="335"/>
      <c r="X37" s="332"/>
      <c r="Y37" s="341"/>
      <c r="Z37" s="341"/>
      <c r="AA37" s="341"/>
      <c r="AB37" s="399"/>
      <c r="AC37" s="417"/>
    </row>
    <row r="38" spans="1:29" s="130" customFormat="1" ht="15" x14ac:dyDescent="0.25">
      <c r="A38" s="108"/>
      <c r="B38" s="163"/>
      <c r="C38" s="164"/>
      <c r="D38" s="272" t="s">
        <v>226</v>
      </c>
      <c r="E38" s="265" t="s">
        <v>227</v>
      </c>
      <c r="F38" s="128" t="s">
        <v>217</v>
      </c>
      <c r="G38" s="276">
        <v>30</v>
      </c>
      <c r="H38" s="276"/>
      <c r="I38" s="291">
        <v>51</v>
      </c>
      <c r="J38" s="291">
        <v>21</v>
      </c>
      <c r="K38" s="263">
        <f t="shared" si="3"/>
        <v>1.32</v>
      </c>
      <c r="L38" s="263" t="str">
        <f t="shared" si="4"/>
        <v/>
      </c>
      <c r="M38" s="192">
        <f t="shared" si="2"/>
        <v>39.6</v>
      </c>
      <c r="N38" s="329"/>
      <c r="O38" s="408"/>
      <c r="P38" s="414"/>
      <c r="Q38" s="329"/>
      <c r="R38" s="414"/>
      <c r="S38" s="329"/>
      <c r="T38" s="329"/>
      <c r="U38" s="335"/>
      <c r="V38" s="332"/>
      <c r="W38" s="335"/>
      <c r="X38" s="332"/>
      <c r="Y38" s="341"/>
      <c r="Z38" s="341"/>
      <c r="AA38" s="341"/>
      <c r="AB38" s="399"/>
      <c r="AC38" s="417"/>
    </row>
    <row r="39" spans="1:29" s="130" customFormat="1" ht="24.75" x14ac:dyDescent="0.25">
      <c r="A39" s="108"/>
      <c r="B39" s="163"/>
      <c r="C39" s="164"/>
      <c r="D39" s="280" t="s">
        <v>477</v>
      </c>
      <c r="E39" s="265" t="s">
        <v>228</v>
      </c>
      <c r="F39" s="128" t="s">
        <v>217</v>
      </c>
      <c r="G39" s="276"/>
      <c r="H39" s="276">
        <f>60-4</f>
        <v>56</v>
      </c>
      <c r="I39" s="291">
        <v>21</v>
      </c>
      <c r="J39" s="273"/>
      <c r="K39" s="263" t="str">
        <f t="shared" si="3"/>
        <v/>
      </c>
      <c r="L39" s="263">
        <f t="shared" si="4"/>
        <v>1.1000000000000001</v>
      </c>
      <c r="M39" s="192">
        <f t="shared" si="2"/>
        <v>41.1</v>
      </c>
      <c r="N39" s="329"/>
      <c r="O39" s="408"/>
      <c r="P39" s="414"/>
      <c r="Q39" s="329"/>
      <c r="R39" s="414"/>
      <c r="S39" s="329"/>
      <c r="T39" s="329"/>
      <c r="U39" s="335"/>
      <c r="V39" s="332"/>
      <c r="W39" s="335"/>
      <c r="X39" s="332"/>
      <c r="Y39" s="341"/>
      <c r="Z39" s="341"/>
      <c r="AA39" s="341"/>
      <c r="AB39" s="399"/>
      <c r="AC39" s="417"/>
    </row>
    <row r="40" spans="1:29" s="130" customFormat="1" ht="24.75" x14ac:dyDescent="0.25">
      <c r="A40" s="108"/>
      <c r="B40" s="163"/>
      <c r="C40" s="164"/>
      <c r="D40" s="151" t="s">
        <v>525</v>
      </c>
      <c r="E40" s="265" t="s">
        <v>229</v>
      </c>
      <c r="F40" s="128">
        <v>2</v>
      </c>
      <c r="G40" s="276">
        <v>16</v>
      </c>
      <c r="H40" s="276"/>
      <c r="I40" s="291">
        <v>78</v>
      </c>
      <c r="J40" s="273"/>
      <c r="K40" s="263">
        <f t="shared" si="3"/>
        <v>1.2</v>
      </c>
      <c r="L40" s="263" t="str">
        <f t="shared" si="4"/>
        <v/>
      </c>
      <c r="M40" s="192">
        <f t="shared" si="2"/>
        <v>19.2</v>
      </c>
      <c r="N40" s="329"/>
      <c r="O40" s="408"/>
      <c r="P40" s="414"/>
      <c r="Q40" s="329"/>
      <c r="R40" s="414"/>
      <c r="S40" s="329"/>
      <c r="T40" s="329"/>
      <c r="U40" s="335"/>
      <c r="V40" s="332"/>
      <c r="W40" s="335"/>
      <c r="X40" s="332"/>
      <c r="Y40" s="341"/>
      <c r="Z40" s="341"/>
      <c r="AA40" s="341"/>
      <c r="AB40" s="399"/>
      <c r="AC40" s="417"/>
    </row>
    <row r="41" spans="1:29" s="130" customFormat="1" ht="24.75" x14ac:dyDescent="0.25">
      <c r="A41" s="108"/>
      <c r="B41" s="163"/>
      <c r="C41" s="164"/>
      <c r="D41" s="151" t="s">
        <v>505</v>
      </c>
      <c r="E41" s="265" t="s">
        <v>271</v>
      </c>
      <c r="F41" s="128">
        <v>2</v>
      </c>
      <c r="G41" s="276">
        <v>6</v>
      </c>
      <c r="H41" s="276"/>
      <c r="I41" s="291">
        <v>53</v>
      </c>
      <c r="J41" s="291"/>
      <c r="K41" s="263">
        <f t="shared" si="3"/>
        <v>1</v>
      </c>
      <c r="L41" s="263" t="str">
        <f t="shared" si="4"/>
        <v/>
      </c>
      <c r="M41" s="192">
        <f t="shared" si="2"/>
        <v>6</v>
      </c>
      <c r="N41" s="329"/>
      <c r="O41" s="408"/>
      <c r="P41" s="414"/>
      <c r="Q41" s="329"/>
      <c r="R41" s="414"/>
      <c r="S41" s="329"/>
      <c r="T41" s="329"/>
      <c r="U41" s="335"/>
      <c r="V41" s="332"/>
      <c r="W41" s="335"/>
      <c r="X41" s="332"/>
      <c r="Y41" s="341"/>
      <c r="Z41" s="341"/>
      <c r="AA41" s="341"/>
      <c r="AB41" s="399"/>
      <c r="AC41" s="417"/>
    </row>
    <row r="42" spans="1:29" s="130" customFormat="1" ht="24.75" x14ac:dyDescent="0.25">
      <c r="A42" s="108"/>
      <c r="B42" s="163"/>
      <c r="C42" s="164"/>
      <c r="D42" s="151" t="s">
        <v>505</v>
      </c>
      <c r="E42" s="265" t="s">
        <v>338</v>
      </c>
      <c r="F42" s="128">
        <v>2</v>
      </c>
      <c r="G42" s="276">
        <v>6</v>
      </c>
      <c r="H42" s="276"/>
      <c r="I42" s="291">
        <v>50</v>
      </c>
      <c r="J42" s="291"/>
      <c r="K42" s="263">
        <f t="shared" si="3"/>
        <v>1</v>
      </c>
      <c r="L42" s="263" t="str">
        <f t="shared" si="4"/>
        <v/>
      </c>
      <c r="M42" s="192">
        <f t="shared" si="2"/>
        <v>6</v>
      </c>
      <c r="N42" s="329"/>
      <c r="O42" s="408"/>
      <c r="P42" s="414"/>
      <c r="Q42" s="329"/>
      <c r="R42" s="414"/>
      <c r="S42" s="329"/>
      <c r="T42" s="329"/>
      <c r="U42" s="335"/>
      <c r="V42" s="332"/>
      <c r="W42" s="335"/>
      <c r="X42" s="332"/>
      <c r="Y42" s="341"/>
      <c r="Z42" s="341"/>
      <c r="AA42" s="341"/>
      <c r="AB42" s="399"/>
      <c r="AC42" s="417"/>
    </row>
    <row r="43" spans="1:29" s="130" customFormat="1" ht="24.75" x14ac:dyDescent="0.25">
      <c r="A43" s="108"/>
      <c r="B43" s="163"/>
      <c r="C43" s="164"/>
      <c r="D43" s="151" t="s">
        <v>505</v>
      </c>
      <c r="E43" s="265" t="s">
        <v>303</v>
      </c>
      <c r="F43" s="128">
        <v>2</v>
      </c>
      <c r="G43" s="276">
        <v>6</v>
      </c>
      <c r="H43" s="276"/>
      <c r="I43" s="291">
        <v>63</v>
      </c>
      <c r="J43" s="291"/>
      <c r="K43" s="263">
        <f t="shared" si="3"/>
        <v>1.1000000000000001</v>
      </c>
      <c r="L43" s="263" t="str">
        <f t="shared" si="4"/>
        <v/>
      </c>
      <c r="M43" s="192">
        <f t="shared" si="2"/>
        <v>6.6</v>
      </c>
      <c r="N43" s="329"/>
      <c r="O43" s="408"/>
      <c r="P43" s="414"/>
      <c r="Q43" s="329"/>
      <c r="R43" s="414"/>
      <c r="S43" s="329"/>
      <c r="T43" s="329"/>
      <c r="U43" s="335"/>
      <c r="V43" s="332"/>
      <c r="W43" s="335"/>
      <c r="X43" s="332"/>
      <c r="Y43" s="341"/>
      <c r="Z43" s="341"/>
      <c r="AA43" s="341"/>
      <c r="AB43" s="399"/>
      <c r="AC43" s="417"/>
    </row>
    <row r="44" spans="1:29" s="130" customFormat="1" ht="24.75" x14ac:dyDescent="0.25">
      <c r="A44" s="108"/>
      <c r="B44" s="163"/>
      <c r="C44" s="164"/>
      <c r="D44" s="151" t="s">
        <v>505</v>
      </c>
      <c r="E44" s="265" t="s">
        <v>340</v>
      </c>
      <c r="F44" s="128">
        <v>2</v>
      </c>
      <c r="G44" s="276">
        <v>6</v>
      </c>
      <c r="H44" s="276"/>
      <c r="I44" s="291">
        <v>61</v>
      </c>
      <c r="J44" s="291"/>
      <c r="K44" s="263">
        <f t="shared" si="3"/>
        <v>1.1000000000000001</v>
      </c>
      <c r="L44" s="263" t="str">
        <f t="shared" si="4"/>
        <v/>
      </c>
      <c r="M44" s="192">
        <f t="shared" si="2"/>
        <v>6.6</v>
      </c>
      <c r="N44" s="329"/>
      <c r="O44" s="408"/>
      <c r="P44" s="414"/>
      <c r="Q44" s="329"/>
      <c r="R44" s="414"/>
      <c r="S44" s="329"/>
      <c r="T44" s="329"/>
      <c r="U44" s="335"/>
      <c r="V44" s="332"/>
      <c r="W44" s="335"/>
      <c r="X44" s="332"/>
      <c r="Y44" s="341"/>
      <c r="Z44" s="341"/>
      <c r="AA44" s="341"/>
      <c r="AB44" s="399"/>
      <c r="AC44" s="417"/>
    </row>
    <row r="45" spans="1:29" s="130" customFormat="1" ht="24.75" customHeight="1" x14ac:dyDescent="0.25">
      <c r="A45" s="108"/>
      <c r="B45" s="163"/>
      <c r="C45" s="164"/>
      <c r="D45" s="272" t="s">
        <v>226</v>
      </c>
      <c r="E45" s="265" t="s">
        <v>540</v>
      </c>
      <c r="F45" s="128" t="s">
        <v>217</v>
      </c>
      <c r="G45" s="276">
        <v>60</v>
      </c>
      <c r="H45" s="276"/>
      <c r="I45" s="291">
        <v>20</v>
      </c>
      <c r="J45" s="291"/>
      <c r="K45" s="263">
        <f t="shared" si="3"/>
        <v>1</v>
      </c>
      <c r="L45" s="263" t="str">
        <f t="shared" si="4"/>
        <v/>
      </c>
      <c r="M45" s="192">
        <f t="shared" si="2"/>
        <v>60</v>
      </c>
      <c r="N45" s="329"/>
      <c r="O45" s="408"/>
      <c r="P45" s="414"/>
      <c r="Q45" s="329"/>
      <c r="R45" s="414"/>
      <c r="S45" s="329"/>
      <c r="T45" s="329"/>
      <c r="U45" s="335"/>
      <c r="V45" s="332"/>
      <c r="W45" s="335"/>
      <c r="X45" s="332"/>
      <c r="Y45" s="341"/>
      <c r="Z45" s="341"/>
      <c r="AA45" s="341"/>
      <c r="AB45" s="399"/>
      <c r="AC45" s="417"/>
    </row>
    <row r="46" spans="1:29" s="130" customFormat="1" ht="15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91"/>
      <c r="J46" s="291"/>
      <c r="K46" s="263" t="str">
        <f t="shared" si="3"/>
        <v/>
      </c>
      <c r="L46" s="263" t="str">
        <f t="shared" si="4"/>
        <v/>
      </c>
      <c r="M46" s="192">
        <f t="shared" si="2"/>
        <v>0</v>
      </c>
      <c r="N46" s="329"/>
      <c r="O46" s="408"/>
      <c r="P46" s="414"/>
      <c r="Q46" s="329"/>
      <c r="R46" s="414"/>
      <c r="S46" s="329"/>
      <c r="T46" s="329"/>
      <c r="U46" s="335"/>
      <c r="V46" s="332"/>
      <c r="W46" s="335"/>
      <c r="X46" s="332"/>
      <c r="Y46" s="341"/>
      <c r="Z46" s="341"/>
      <c r="AA46" s="341"/>
      <c r="AB46" s="399"/>
      <c r="AC46" s="417"/>
    </row>
    <row r="47" spans="1:29" s="130" customFormat="1" ht="15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91"/>
      <c r="J47" s="291"/>
      <c r="K47" s="263" t="str">
        <f t="shared" si="3"/>
        <v/>
      </c>
      <c r="L47" s="263" t="str">
        <f t="shared" si="4"/>
        <v/>
      </c>
      <c r="M47" s="192">
        <f t="shared" si="2"/>
        <v>0</v>
      </c>
      <c r="N47" s="329"/>
      <c r="O47" s="408"/>
      <c r="P47" s="414"/>
      <c r="Q47" s="329"/>
      <c r="R47" s="414"/>
      <c r="S47" s="329"/>
      <c r="T47" s="329"/>
      <c r="U47" s="335"/>
      <c r="V47" s="332"/>
      <c r="W47" s="335"/>
      <c r="X47" s="332"/>
      <c r="Y47" s="341"/>
      <c r="Z47" s="341"/>
      <c r="AA47" s="341"/>
      <c r="AB47" s="399"/>
      <c r="AC47" s="417"/>
    </row>
    <row r="48" spans="1:29" s="130" customFormat="1" ht="15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91"/>
      <c r="J48" s="291"/>
      <c r="K48" s="263" t="str">
        <f t="shared" si="3"/>
        <v/>
      </c>
      <c r="L48" s="263" t="str">
        <f t="shared" si="4"/>
        <v/>
      </c>
      <c r="M48" s="192">
        <f t="shared" si="2"/>
        <v>0</v>
      </c>
      <c r="N48" s="329"/>
      <c r="O48" s="408"/>
      <c r="P48" s="414"/>
      <c r="Q48" s="329"/>
      <c r="R48" s="414"/>
      <c r="S48" s="329"/>
      <c r="T48" s="329"/>
      <c r="U48" s="335"/>
      <c r="V48" s="332"/>
      <c r="W48" s="335"/>
      <c r="X48" s="332"/>
      <c r="Y48" s="341"/>
      <c r="Z48" s="341"/>
      <c r="AA48" s="341"/>
      <c r="AB48" s="399"/>
      <c r="AC48" s="417"/>
    </row>
    <row r="49" spans="1:30" s="130" customFormat="1" ht="15" customHeight="1" x14ac:dyDescent="0.25">
      <c r="A49" s="108"/>
      <c r="B49" s="163"/>
      <c r="C49" s="164"/>
      <c r="D49" s="126"/>
      <c r="E49" s="265"/>
      <c r="F49" s="128"/>
      <c r="G49" s="276"/>
      <c r="H49" s="276"/>
      <c r="I49" s="291"/>
      <c r="J49" s="291"/>
      <c r="K49" s="263" t="str">
        <f t="shared" si="3"/>
        <v/>
      </c>
      <c r="L49" s="263" t="str">
        <f t="shared" si="4"/>
        <v/>
      </c>
      <c r="M49" s="192">
        <f t="shared" si="2"/>
        <v>0</v>
      </c>
      <c r="N49" s="329"/>
      <c r="O49" s="408"/>
      <c r="P49" s="414"/>
      <c r="Q49" s="329"/>
      <c r="R49" s="414"/>
      <c r="S49" s="329"/>
      <c r="T49" s="329"/>
      <c r="U49" s="335"/>
      <c r="V49" s="332"/>
      <c r="W49" s="335"/>
      <c r="X49" s="332"/>
      <c r="Y49" s="341"/>
      <c r="Z49" s="341"/>
      <c r="AA49" s="341"/>
      <c r="AB49" s="399"/>
      <c r="AC49" s="417"/>
    </row>
    <row r="50" spans="1:30" s="130" customFormat="1" ht="15" x14ac:dyDescent="0.25">
      <c r="A50" s="109"/>
      <c r="B50" s="267">
        <f>SUM(M31:M50)</f>
        <v>440.10000000000008</v>
      </c>
      <c r="C50" s="166"/>
      <c r="D50" s="126"/>
      <c r="E50" s="265"/>
      <c r="F50" s="128"/>
      <c r="G50" s="276"/>
      <c r="H50" s="276"/>
      <c r="I50" s="291"/>
      <c r="J50" s="291"/>
      <c r="K50" s="263" t="str">
        <f t="shared" si="3"/>
        <v/>
      </c>
      <c r="L50" s="263" t="str">
        <f t="shared" si="4"/>
        <v/>
      </c>
      <c r="M50" s="192">
        <f t="shared" si="2"/>
        <v>0</v>
      </c>
      <c r="N50" s="330"/>
      <c r="O50" s="409"/>
      <c r="P50" s="415"/>
      <c r="Q50" s="330"/>
      <c r="R50" s="415"/>
      <c r="S50" s="330"/>
      <c r="T50" s="330"/>
      <c r="U50" s="336"/>
      <c r="V50" s="333"/>
      <c r="W50" s="336"/>
      <c r="X50" s="333"/>
      <c r="Y50" s="342"/>
      <c r="Z50" s="342"/>
      <c r="AA50" s="342"/>
      <c r="AB50" s="400"/>
      <c r="AC50" s="418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 t="s">
        <v>230</v>
      </c>
      <c r="E51" s="265"/>
      <c r="F51" s="128">
        <v>1</v>
      </c>
      <c r="G51" s="129">
        <v>180</v>
      </c>
      <c r="H51" s="129"/>
      <c r="I51" s="291"/>
      <c r="J51" s="291"/>
      <c r="K51" s="263">
        <f t="shared" si="3"/>
        <v>1</v>
      </c>
      <c r="L51" s="263" t="str">
        <f t="shared" si="4"/>
        <v/>
      </c>
      <c r="M51" s="192">
        <f t="shared" si="2"/>
        <v>180</v>
      </c>
      <c r="N51" s="328">
        <v>75.8</v>
      </c>
      <c r="O51" s="407"/>
      <c r="P51" s="413">
        <f>SUM(M51:M70)+N51+O51</f>
        <v>319.8</v>
      </c>
      <c r="Q51" s="328">
        <v>847</v>
      </c>
      <c r="R51" s="413">
        <f>'Mau B2'!L13</f>
        <v>100</v>
      </c>
      <c r="S51" s="328">
        <f>'[2]danh sach'!J13</f>
        <v>290</v>
      </c>
      <c r="T51" s="328">
        <f>'[3]danh sach'!R12</f>
        <v>214.2</v>
      </c>
      <c r="U51" s="334">
        <v>500</v>
      </c>
      <c r="V51" s="331">
        <v>306.8</v>
      </c>
      <c r="W51" s="334">
        <v>360</v>
      </c>
      <c r="X51" s="331">
        <f>W51</f>
        <v>360</v>
      </c>
      <c r="Y51" s="340">
        <f>ROUND((P51-T51),1)</f>
        <v>105.6</v>
      </c>
      <c r="Z51" s="340">
        <f>IF(OR(SUM(V51:V70)="",SUM(Q51:Q70)=""),0,ROUND(IF(SUM(U51:U70)=500,(SUM(Q51:Q70)-SUM(V51:V70))/3.2,IF(SUM(U51:U70)=600,(SUM(Q51:Q70)-SUM(V51:V70))/2.8,0)),1))</f>
        <v>168.8</v>
      </c>
      <c r="AA51" s="340">
        <f>IF(OR(SUM(X51:X70)="",SUM(R51:R70)=""),0,ROUND(IF(SUM(W51:W70)=360,(SUM(R51:R70)-SUM(X51:X70))/3.2,IF(SUM(W51:W70)=260,(SUM(R51:R70)-SUM(X51:X70))/2.8,0)),1))</f>
        <v>-81.3</v>
      </c>
      <c r="AB51" s="398"/>
      <c r="AC51" s="416">
        <f>SUM(Y51:AA70)</f>
        <v>193.09999999999997</v>
      </c>
      <c r="AD51" s="130" t="s">
        <v>536</v>
      </c>
    </row>
    <row r="52" spans="1:30" s="130" customFormat="1" ht="15" x14ac:dyDescent="0.25">
      <c r="A52" s="108"/>
      <c r="B52" s="163"/>
      <c r="C52" s="164"/>
      <c r="D52" s="126"/>
      <c r="E52" s="265"/>
      <c r="F52" s="128">
        <v>1</v>
      </c>
      <c r="G52" s="129">
        <v>0</v>
      </c>
      <c r="H52" s="129">
        <v>30</v>
      </c>
      <c r="I52" s="291"/>
      <c r="J52" s="291"/>
      <c r="K52" s="263" t="str">
        <f t="shared" si="3"/>
        <v/>
      </c>
      <c r="L52" s="263">
        <f t="shared" si="4"/>
        <v>1</v>
      </c>
      <c r="M52" s="192">
        <f t="shared" si="2"/>
        <v>20</v>
      </c>
      <c r="N52" s="329"/>
      <c r="O52" s="408"/>
      <c r="P52" s="414"/>
      <c r="Q52" s="329"/>
      <c r="R52" s="414"/>
      <c r="S52" s="329"/>
      <c r="T52" s="329"/>
      <c r="U52" s="335"/>
      <c r="V52" s="332"/>
      <c r="W52" s="335"/>
      <c r="X52" s="332"/>
      <c r="Y52" s="341"/>
      <c r="Z52" s="341"/>
      <c r="AA52" s="341"/>
      <c r="AB52" s="399"/>
      <c r="AC52" s="417"/>
    </row>
    <row r="53" spans="1:30" s="130" customFormat="1" ht="15" x14ac:dyDescent="0.25">
      <c r="A53" s="108"/>
      <c r="B53" s="163"/>
      <c r="C53" s="164"/>
      <c r="D53" s="272" t="s">
        <v>231</v>
      </c>
      <c r="E53" s="265" t="s">
        <v>376</v>
      </c>
      <c r="F53" s="128" t="s">
        <v>217</v>
      </c>
      <c r="G53" s="276"/>
      <c r="H53" s="276">
        <v>60</v>
      </c>
      <c r="I53" s="291">
        <v>25</v>
      </c>
      <c r="J53" s="291"/>
      <c r="K53" s="263" t="str">
        <f t="shared" si="3"/>
        <v/>
      </c>
      <c r="L53" s="263">
        <f t="shared" si="4"/>
        <v>1.1000000000000001</v>
      </c>
      <c r="M53" s="192">
        <f t="shared" si="2"/>
        <v>44</v>
      </c>
      <c r="N53" s="329"/>
      <c r="O53" s="408"/>
      <c r="P53" s="414"/>
      <c r="Q53" s="329"/>
      <c r="R53" s="414"/>
      <c r="S53" s="329"/>
      <c r="T53" s="329"/>
      <c r="U53" s="335"/>
      <c r="V53" s="332"/>
      <c r="W53" s="335"/>
      <c r="X53" s="332"/>
      <c r="Y53" s="341"/>
      <c r="Z53" s="341"/>
      <c r="AA53" s="341"/>
      <c r="AB53" s="399"/>
      <c r="AC53" s="417"/>
    </row>
    <row r="54" spans="1:30" s="130" customFormat="1" ht="15" hidden="1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91"/>
      <c r="J54" s="291"/>
      <c r="K54" s="263" t="str">
        <f t="shared" si="3"/>
        <v/>
      </c>
      <c r="L54" s="263" t="str">
        <f t="shared" si="4"/>
        <v/>
      </c>
      <c r="M54" s="192">
        <f t="shared" si="2"/>
        <v>0</v>
      </c>
      <c r="N54" s="329"/>
      <c r="O54" s="408"/>
      <c r="P54" s="414"/>
      <c r="Q54" s="329"/>
      <c r="R54" s="414"/>
      <c r="S54" s="329"/>
      <c r="T54" s="329"/>
      <c r="U54" s="335"/>
      <c r="V54" s="332"/>
      <c r="W54" s="335"/>
      <c r="X54" s="332"/>
      <c r="Y54" s="341"/>
      <c r="Z54" s="341"/>
      <c r="AA54" s="341"/>
      <c r="AB54" s="399"/>
      <c r="AC54" s="417"/>
    </row>
    <row r="55" spans="1:30" s="130" customFormat="1" ht="15" hidden="1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91"/>
      <c r="J55" s="291"/>
      <c r="K55" s="263" t="str">
        <f t="shared" si="3"/>
        <v/>
      </c>
      <c r="L55" s="263" t="str">
        <f t="shared" si="4"/>
        <v/>
      </c>
      <c r="M55" s="192">
        <f t="shared" si="2"/>
        <v>0</v>
      </c>
      <c r="N55" s="329"/>
      <c r="O55" s="408"/>
      <c r="P55" s="414"/>
      <c r="Q55" s="329"/>
      <c r="R55" s="414"/>
      <c r="S55" s="329"/>
      <c r="T55" s="329"/>
      <c r="U55" s="335"/>
      <c r="V55" s="332"/>
      <c r="W55" s="335"/>
      <c r="X55" s="332"/>
      <c r="Y55" s="341"/>
      <c r="Z55" s="341"/>
      <c r="AA55" s="341"/>
      <c r="AB55" s="399"/>
      <c r="AC55" s="417"/>
    </row>
    <row r="56" spans="1:30" s="130" customFormat="1" ht="15" hidden="1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91"/>
      <c r="J56" s="291"/>
      <c r="K56" s="263" t="str">
        <f t="shared" si="3"/>
        <v/>
      </c>
      <c r="L56" s="263" t="str">
        <f t="shared" si="4"/>
        <v/>
      </c>
      <c r="M56" s="192">
        <f t="shared" si="2"/>
        <v>0</v>
      </c>
      <c r="N56" s="329"/>
      <c r="O56" s="408"/>
      <c r="P56" s="414"/>
      <c r="Q56" s="329"/>
      <c r="R56" s="414"/>
      <c r="S56" s="329"/>
      <c r="T56" s="329"/>
      <c r="U56" s="335"/>
      <c r="V56" s="332"/>
      <c r="W56" s="335"/>
      <c r="X56" s="332"/>
      <c r="Y56" s="341"/>
      <c r="Z56" s="341"/>
      <c r="AA56" s="341"/>
      <c r="AB56" s="399"/>
      <c r="AC56" s="417"/>
    </row>
    <row r="57" spans="1:30" s="130" customFormat="1" ht="15" hidden="1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91"/>
      <c r="J57" s="291"/>
      <c r="K57" s="263" t="str">
        <f t="shared" si="3"/>
        <v/>
      </c>
      <c r="L57" s="263" t="str">
        <f t="shared" si="4"/>
        <v/>
      </c>
      <c r="M57" s="192">
        <f t="shared" si="2"/>
        <v>0</v>
      </c>
      <c r="N57" s="329"/>
      <c r="O57" s="408"/>
      <c r="P57" s="414"/>
      <c r="Q57" s="329"/>
      <c r="R57" s="414"/>
      <c r="S57" s="329"/>
      <c r="T57" s="329"/>
      <c r="U57" s="335"/>
      <c r="V57" s="332"/>
      <c r="W57" s="335"/>
      <c r="X57" s="332"/>
      <c r="Y57" s="341"/>
      <c r="Z57" s="341"/>
      <c r="AA57" s="341"/>
      <c r="AB57" s="399"/>
      <c r="AC57" s="417"/>
    </row>
    <row r="58" spans="1:30" s="130" customFormat="1" ht="15" hidden="1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91"/>
      <c r="J58" s="291"/>
      <c r="K58" s="263" t="str">
        <f t="shared" si="3"/>
        <v/>
      </c>
      <c r="L58" s="263" t="str">
        <f t="shared" si="4"/>
        <v/>
      </c>
      <c r="M58" s="192">
        <f t="shared" si="2"/>
        <v>0</v>
      </c>
      <c r="N58" s="329"/>
      <c r="O58" s="408"/>
      <c r="P58" s="414"/>
      <c r="Q58" s="329"/>
      <c r="R58" s="414"/>
      <c r="S58" s="329"/>
      <c r="T58" s="329"/>
      <c r="U58" s="335"/>
      <c r="V58" s="332"/>
      <c r="W58" s="335"/>
      <c r="X58" s="332"/>
      <c r="Y58" s="341"/>
      <c r="Z58" s="341"/>
      <c r="AA58" s="341"/>
      <c r="AB58" s="399"/>
      <c r="AC58" s="417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91"/>
      <c r="J59" s="291"/>
      <c r="K59" s="263" t="str">
        <f t="shared" si="3"/>
        <v/>
      </c>
      <c r="L59" s="263" t="str">
        <f t="shared" si="4"/>
        <v/>
      </c>
      <c r="M59" s="192">
        <f t="shared" si="2"/>
        <v>0</v>
      </c>
      <c r="N59" s="329"/>
      <c r="O59" s="408"/>
      <c r="P59" s="414"/>
      <c r="Q59" s="329"/>
      <c r="R59" s="414"/>
      <c r="S59" s="329"/>
      <c r="T59" s="329"/>
      <c r="U59" s="335"/>
      <c r="V59" s="332"/>
      <c r="W59" s="335"/>
      <c r="X59" s="332"/>
      <c r="Y59" s="341"/>
      <c r="Z59" s="341"/>
      <c r="AA59" s="341"/>
      <c r="AB59" s="399"/>
      <c r="AC59" s="417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91"/>
      <c r="J60" s="291"/>
      <c r="K60" s="263" t="str">
        <f t="shared" si="3"/>
        <v/>
      </c>
      <c r="L60" s="263" t="str">
        <f t="shared" si="4"/>
        <v/>
      </c>
      <c r="M60" s="192">
        <f t="shared" si="2"/>
        <v>0</v>
      </c>
      <c r="N60" s="329"/>
      <c r="O60" s="408"/>
      <c r="P60" s="414"/>
      <c r="Q60" s="329"/>
      <c r="R60" s="414"/>
      <c r="S60" s="329"/>
      <c r="T60" s="329"/>
      <c r="U60" s="335"/>
      <c r="V60" s="332"/>
      <c r="W60" s="335"/>
      <c r="X60" s="332"/>
      <c r="Y60" s="341"/>
      <c r="Z60" s="341"/>
      <c r="AA60" s="341"/>
      <c r="AB60" s="399"/>
      <c r="AC60" s="417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91"/>
      <c r="J61" s="291"/>
      <c r="K61" s="263" t="str">
        <f t="shared" si="3"/>
        <v/>
      </c>
      <c r="L61" s="263" t="str">
        <f t="shared" si="4"/>
        <v/>
      </c>
      <c r="M61" s="192">
        <f t="shared" si="2"/>
        <v>0</v>
      </c>
      <c r="N61" s="329"/>
      <c r="O61" s="408"/>
      <c r="P61" s="414"/>
      <c r="Q61" s="329"/>
      <c r="R61" s="414"/>
      <c r="S61" s="329"/>
      <c r="T61" s="329"/>
      <c r="U61" s="335"/>
      <c r="V61" s="332"/>
      <c r="W61" s="335"/>
      <c r="X61" s="332"/>
      <c r="Y61" s="341"/>
      <c r="Z61" s="341"/>
      <c r="AA61" s="341"/>
      <c r="AB61" s="399"/>
      <c r="AC61" s="417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91"/>
      <c r="J62" s="291"/>
      <c r="K62" s="263" t="str">
        <f t="shared" si="3"/>
        <v/>
      </c>
      <c r="L62" s="263" t="str">
        <f t="shared" si="4"/>
        <v/>
      </c>
      <c r="M62" s="192">
        <f t="shared" si="2"/>
        <v>0</v>
      </c>
      <c r="N62" s="329"/>
      <c r="O62" s="408"/>
      <c r="P62" s="414"/>
      <c r="Q62" s="329"/>
      <c r="R62" s="414"/>
      <c r="S62" s="329"/>
      <c r="T62" s="329"/>
      <c r="U62" s="335"/>
      <c r="V62" s="332"/>
      <c r="W62" s="335"/>
      <c r="X62" s="332"/>
      <c r="Y62" s="341"/>
      <c r="Z62" s="341"/>
      <c r="AA62" s="341"/>
      <c r="AB62" s="399"/>
      <c r="AC62" s="417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91"/>
      <c r="J63" s="291"/>
      <c r="K63" s="263" t="str">
        <f t="shared" si="3"/>
        <v/>
      </c>
      <c r="L63" s="263" t="str">
        <f t="shared" si="4"/>
        <v/>
      </c>
      <c r="M63" s="192">
        <f t="shared" si="2"/>
        <v>0</v>
      </c>
      <c r="N63" s="329"/>
      <c r="O63" s="408"/>
      <c r="P63" s="414"/>
      <c r="Q63" s="329"/>
      <c r="R63" s="414"/>
      <c r="S63" s="329"/>
      <c r="T63" s="329"/>
      <c r="U63" s="335"/>
      <c r="V63" s="332"/>
      <c r="W63" s="335"/>
      <c r="X63" s="332"/>
      <c r="Y63" s="341"/>
      <c r="Z63" s="341"/>
      <c r="AA63" s="341"/>
      <c r="AB63" s="399"/>
      <c r="AC63" s="417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91"/>
      <c r="J64" s="291"/>
      <c r="K64" s="263" t="str">
        <f t="shared" si="3"/>
        <v/>
      </c>
      <c r="L64" s="263" t="str">
        <f t="shared" si="4"/>
        <v/>
      </c>
      <c r="M64" s="192">
        <f t="shared" si="2"/>
        <v>0</v>
      </c>
      <c r="N64" s="329"/>
      <c r="O64" s="408"/>
      <c r="P64" s="414"/>
      <c r="Q64" s="329"/>
      <c r="R64" s="414"/>
      <c r="S64" s="329"/>
      <c r="T64" s="329"/>
      <c r="U64" s="335"/>
      <c r="V64" s="332"/>
      <c r="W64" s="335"/>
      <c r="X64" s="332"/>
      <c r="Y64" s="341"/>
      <c r="Z64" s="341"/>
      <c r="AA64" s="341"/>
      <c r="AB64" s="399"/>
      <c r="AC64" s="417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91"/>
      <c r="J65" s="291"/>
      <c r="K65" s="263" t="str">
        <f t="shared" si="3"/>
        <v/>
      </c>
      <c r="L65" s="263" t="str">
        <f t="shared" si="4"/>
        <v/>
      </c>
      <c r="M65" s="192">
        <f t="shared" si="2"/>
        <v>0</v>
      </c>
      <c r="N65" s="329"/>
      <c r="O65" s="408"/>
      <c r="P65" s="414"/>
      <c r="Q65" s="329"/>
      <c r="R65" s="414"/>
      <c r="S65" s="329"/>
      <c r="T65" s="329"/>
      <c r="U65" s="335"/>
      <c r="V65" s="332"/>
      <c r="W65" s="335"/>
      <c r="X65" s="332"/>
      <c r="Y65" s="341"/>
      <c r="Z65" s="341"/>
      <c r="AA65" s="341"/>
      <c r="AB65" s="399"/>
      <c r="AC65" s="417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91"/>
      <c r="J66" s="291"/>
      <c r="K66" s="263" t="str">
        <f t="shared" si="3"/>
        <v/>
      </c>
      <c r="L66" s="263" t="str">
        <f t="shared" si="4"/>
        <v/>
      </c>
      <c r="M66" s="192">
        <f t="shared" si="2"/>
        <v>0</v>
      </c>
      <c r="N66" s="329"/>
      <c r="O66" s="408"/>
      <c r="P66" s="414"/>
      <c r="Q66" s="329"/>
      <c r="R66" s="414"/>
      <c r="S66" s="329"/>
      <c r="T66" s="329"/>
      <c r="U66" s="335"/>
      <c r="V66" s="332"/>
      <c r="W66" s="335"/>
      <c r="X66" s="332"/>
      <c r="Y66" s="341"/>
      <c r="Z66" s="341"/>
      <c r="AA66" s="341"/>
      <c r="AB66" s="399"/>
      <c r="AC66" s="417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91"/>
      <c r="J67" s="291"/>
      <c r="K67" s="263" t="str">
        <f t="shared" si="3"/>
        <v/>
      </c>
      <c r="L67" s="263" t="str">
        <f t="shared" si="4"/>
        <v/>
      </c>
      <c r="M67" s="192">
        <f t="shared" si="2"/>
        <v>0</v>
      </c>
      <c r="N67" s="329"/>
      <c r="O67" s="408"/>
      <c r="P67" s="414"/>
      <c r="Q67" s="329"/>
      <c r="R67" s="414"/>
      <c r="S67" s="329"/>
      <c r="T67" s="329"/>
      <c r="U67" s="335"/>
      <c r="V67" s="332"/>
      <c r="W67" s="335"/>
      <c r="X67" s="332"/>
      <c r="Y67" s="341"/>
      <c r="Z67" s="341"/>
      <c r="AA67" s="341"/>
      <c r="AB67" s="399"/>
      <c r="AC67" s="417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91"/>
      <c r="J68" s="291"/>
      <c r="K68" s="263" t="str">
        <f t="shared" si="3"/>
        <v/>
      </c>
      <c r="L68" s="263" t="str">
        <f t="shared" si="4"/>
        <v/>
      </c>
      <c r="M68" s="192">
        <f t="shared" si="2"/>
        <v>0</v>
      </c>
      <c r="N68" s="329"/>
      <c r="O68" s="408"/>
      <c r="P68" s="414"/>
      <c r="Q68" s="329"/>
      <c r="R68" s="414"/>
      <c r="S68" s="329"/>
      <c r="T68" s="329"/>
      <c r="U68" s="335"/>
      <c r="V68" s="332"/>
      <c r="W68" s="335"/>
      <c r="X68" s="332"/>
      <c r="Y68" s="341"/>
      <c r="Z68" s="341"/>
      <c r="AA68" s="341"/>
      <c r="AB68" s="399"/>
      <c r="AC68" s="417"/>
    </row>
    <row r="69" spans="1:30" s="130" customFormat="1" ht="15" hidden="1" customHeight="1" x14ac:dyDescent="0.25">
      <c r="A69" s="108"/>
      <c r="B69" s="163"/>
      <c r="C69" s="164"/>
      <c r="D69" s="126"/>
      <c r="E69" s="265"/>
      <c r="F69" s="128"/>
      <c r="G69" s="276"/>
      <c r="H69" s="276"/>
      <c r="I69" s="291"/>
      <c r="J69" s="291"/>
      <c r="K69" s="263" t="str">
        <f t="shared" si="3"/>
        <v/>
      </c>
      <c r="L69" s="263" t="str">
        <f t="shared" si="4"/>
        <v/>
      </c>
      <c r="M69" s="192">
        <f t="shared" si="2"/>
        <v>0</v>
      </c>
      <c r="N69" s="329"/>
      <c r="O69" s="408"/>
      <c r="P69" s="414"/>
      <c r="Q69" s="329"/>
      <c r="R69" s="414"/>
      <c r="S69" s="329"/>
      <c r="T69" s="329"/>
      <c r="U69" s="335"/>
      <c r="V69" s="332"/>
      <c r="W69" s="335"/>
      <c r="X69" s="332"/>
      <c r="Y69" s="341"/>
      <c r="Z69" s="341"/>
      <c r="AA69" s="341"/>
      <c r="AB69" s="399"/>
      <c r="AC69" s="417"/>
    </row>
    <row r="70" spans="1:30" s="130" customFormat="1" ht="15" x14ac:dyDescent="0.25">
      <c r="A70" s="109"/>
      <c r="B70" s="267">
        <f>SUM(M51:M70)</f>
        <v>244</v>
      </c>
      <c r="C70" s="166"/>
      <c r="D70" s="126"/>
      <c r="E70" s="265"/>
      <c r="F70" s="128"/>
      <c r="G70" s="276"/>
      <c r="H70" s="276"/>
      <c r="I70" s="291"/>
      <c r="J70" s="291"/>
      <c r="K70" s="263" t="str">
        <f t="shared" si="3"/>
        <v/>
      </c>
      <c r="L70" s="263" t="str">
        <f t="shared" si="4"/>
        <v/>
      </c>
      <c r="M70" s="192">
        <f t="shared" si="2"/>
        <v>0</v>
      </c>
      <c r="N70" s="330"/>
      <c r="O70" s="409"/>
      <c r="P70" s="415"/>
      <c r="Q70" s="330"/>
      <c r="R70" s="415"/>
      <c r="S70" s="330"/>
      <c r="T70" s="330"/>
      <c r="U70" s="336"/>
      <c r="V70" s="333"/>
      <c r="W70" s="336"/>
      <c r="X70" s="333"/>
      <c r="Y70" s="342"/>
      <c r="Z70" s="342"/>
      <c r="AA70" s="342"/>
      <c r="AB70" s="400"/>
      <c r="AC70" s="418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 t="s">
        <v>223</v>
      </c>
      <c r="E71" s="268" t="s">
        <v>289</v>
      </c>
      <c r="F71" s="150" t="s">
        <v>216</v>
      </c>
      <c r="G71" s="276"/>
      <c r="H71" s="276">
        <v>60</v>
      </c>
      <c r="I71" s="291">
        <v>19</v>
      </c>
      <c r="J71" s="291"/>
      <c r="K71" s="263" t="str">
        <f t="shared" si="3"/>
        <v/>
      </c>
      <c r="L71" s="263">
        <f t="shared" si="4"/>
        <v>1.1000000000000001</v>
      </c>
      <c r="M71" s="188">
        <f t="shared" si="2"/>
        <v>44</v>
      </c>
      <c r="N71" s="328">
        <f>'[2]danh sach'!O14</f>
        <v>39</v>
      </c>
      <c r="O71" s="407"/>
      <c r="P71" s="413">
        <f>SUM(M71:M90)+N71+O71</f>
        <v>453.59999999999997</v>
      </c>
      <c r="Q71" s="328">
        <v>36</v>
      </c>
      <c r="R71" s="413">
        <f>'Mau B2'!L14</f>
        <v>186.2</v>
      </c>
      <c r="S71" s="328">
        <f>'[2]danh sach'!J14</f>
        <v>260</v>
      </c>
      <c r="T71" s="328">
        <f>'[3]danh sach'!R13</f>
        <v>221</v>
      </c>
      <c r="U71" s="334">
        <v>500</v>
      </c>
      <c r="V71" s="331">
        <f>U71</f>
        <v>500</v>
      </c>
      <c r="W71" s="334">
        <v>360</v>
      </c>
      <c r="X71" s="331">
        <f>W71</f>
        <v>360</v>
      </c>
      <c r="Y71" s="340">
        <f>ROUND((P71-T71),1)</f>
        <v>232.6</v>
      </c>
      <c r="Z71" s="340">
        <f>IF(OR(SUM(V71:V90)="",SUM(Q71:Q90)=""),0,ROUND(IF(SUM(U71:U90)=500,(SUM(Q71:Q90)-SUM(V71:V90))/3.2,IF(SUM(U71:U90)=600,(SUM(Q71:Q90)-SUM(V71:V90))/2.8,0)),1))</f>
        <v>-145</v>
      </c>
      <c r="AA71" s="340">
        <f>IF(OR(SUM(X71:X90)="",SUM(R71:R90)=""),0,ROUND(IF(SUM(W71:W90)=360,(SUM(R71:R90)-SUM(X71:X90))/3.2,IF(SUM(W71:W90)=260,(SUM(R71:R90)-SUM(X71:X90))/2.8,0)),1))</f>
        <v>-54.3</v>
      </c>
      <c r="AB71" s="398"/>
      <c r="AC71" s="416">
        <f>SUM(Y71:AA90)</f>
        <v>33.299999999999997</v>
      </c>
      <c r="AD71" s="17" t="s">
        <v>535</v>
      </c>
    </row>
    <row r="72" spans="1:30" s="130" customFormat="1" ht="15" x14ac:dyDescent="0.25">
      <c r="A72" s="108"/>
      <c r="C72" s="164"/>
      <c r="D72" s="279" t="s">
        <v>223</v>
      </c>
      <c r="E72" s="268" t="s">
        <v>379</v>
      </c>
      <c r="F72" s="150" t="s">
        <v>216</v>
      </c>
      <c r="G72" s="276"/>
      <c r="H72" s="276">
        <v>60</v>
      </c>
      <c r="I72" s="291">
        <v>20</v>
      </c>
      <c r="J72" s="291"/>
      <c r="K72" s="263" t="str">
        <f t="shared" si="3"/>
        <v/>
      </c>
      <c r="L72" s="263">
        <f t="shared" si="4"/>
        <v>1.1000000000000001</v>
      </c>
      <c r="M72" s="188">
        <f t="shared" si="2"/>
        <v>44</v>
      </c>
      <c r="N72" s="329"/>
      <c r="O72" s="408"/>
      <c r="P72" s="414"/>
      <c r="Q72" s="329"/>
      <c r="R72" s="414"/>
      <c r="S72" s="329"/>
      <c r="T72" s="329"/>
      <c r="U72" s="335"/>
      <c r="V72" s="332"/>
      <c r="W72" s="335"/>
      <c r="X72" s="332"/>
      <c r="Y72" s="341"/>
      <c r="Z72" s="341"/>
      <c r="AA72" s="341"/>
      <c r="AB72" s="399"/>
      <c r="AC72" s="417"/>
    </row>
    <row r="73" spans="1:30" s="130" customFormat="1" ht="15" x14ac:dyDescent="0.25">
      <c r="A73" s="108"/>
      <c r="C73" s="164"/>
      <c r="D73" s="279" t="s">
        <v>223</v>
      </c>
      <c r="E73" s="268" t="s">
        <v>290</v>
      </c>
      <c r="F73" s="150" t="s">
        <v>216</v>
      </c>
      <c r="G73" s="276"/>
      <c r="H73" s="276">
        <v>60</v>
      </c>
      <c r="I73" s="291">
        <v>18</v>
      </c>
      <c r="J73" s="273"/>
      <c r="K73" s="263" t="str">
        <f t="shared" si="3"/>
        <v/>
      </c>
      <c r="L73" s="263">
        <f t="shared" si="4"/>
        <v>1.1000000000000001</v>
      </c>
      <c r="M73" s="188">
        <f t="shared" si="2"/>
        <v>44</v>
      </c>
      <c r="N73" s="329"/>
      <c r="O73" s="408"/>
      <c r="P73" s="414"/>
      <c r="Q73" s="329"/>
      <c r="R73" s="414"/>
      <c r="S73" s="329"/>
      <c r="T73" s="329"/>
      <c r="U73" s="335"/>
      <c r="V73" s="332"/>
      <c r="W73" s="335"/>
      <c r="X73" s="332"/>
      <c r="Y73" s="341"/>
      <c r="Z73" s="341"/>
      <c r="AA73" s="341"/>
      <c r="AB73" s="399"/>
      <c r="AC73" s="417"/>
    </row>
    <row r="74" spans="1:30" s="130" customFormat="1" ht="15" x14ac:dyDescent="0.25">
      <c r="A74" s="108"/>
      <c r="C74" s="164"/>
      <c r="D74" s="279" t="s">
        <v>223</v>
      </c>
      <c r="E74" s="268" t="s">
        <v>380</v>
      </c>
      <c r="F74" s="150" t="s">
        <v>216</v>
      </c>
      <c r="G74" s="276"/>
      <c r="H74" s="276">
        <v>60</v>
      </c>
      <c r="I74" s="291">
        <v>18</v>
      </c>
      <c r="J74" s="273"/>
      <c r="K74" s="263" t="str">
        <f t="shared" si="3"/>
        <v/>
      </c>
      <c r="L74" s="263">
        <f t="shared" si="4"/>
        <v>1.1000000000000001</v>
      </c>
      <c r="M74" s="188">
        <f t="shared" si="2"/>
        <v>44</v>
      </c>
      <c r="N74" s="329"/>
      <c r="O74" s="408"/>
      <c r="P74" s="414"/>
      <c r="Q74" s="329"/>
      <c r="R74" s="414"/>
      <c r="S74" s="329"/>
      <c r="T74" s="329"/>
      <c r="U74" s="335"/>
      <c r="V74" s="332"/>
      <c r="W74" s="335"/>
      <c r="X74" s="332"/>
      <c r="Y74" s="341"/>
      <c r="Z74" s="341"/>
      <c r="AA74" s="341"/>
      <c r="AB74" s="399"/>
      <c r="AC74" s="417"/>
    </row>
    <row r="75" spans="1:30" s="130" customFormat="1" ht="15" x14ac:dyDescent="0.25">
      <c r="A75" s="108"/>
      <c r="C75" s="164"/>
      <c r="D75" s="279" t="s">
        <v>223</v>
      </c>
      <c r="E75" s="268" t="s">
        <v>385</v>
      </c>
      <c r="F75" s="150" t="s">
        <v>216</v>
      </c>
      <c r="G75" s="276"/>
      <c r="H75" s="276">
        <v>60</v>
      </c>
      <c r="I75" s="291">
        <v>40</v>
      </c>
      <c r="J75" s="273"/>
      <c r="K75" s="263" t="str">
        <f t="shared" si="3"/>
        <v/>
      </c>
      <c r="L75" s="263">
        <f t="shared" si="4"/>
        <v>1.32</v>
      </c>
      <c r="M75" s="188">
        <f t="shared" si="2"/>
        <v>52.8</v>
      </c>
      <c r="N75" s="329"/>
      <c r="O75" s="408"/>
      <c r="P75" s="414"/>
      <c r="Q75" s="329"/>
      <c r="R75" s="414"/>
      <c r="S75" s="329"/>
      <c r="T75" s="329"/>
      <c r="U75" s="335"/>
      <c r="V75" s="332"/>
      <c r="W75" s="335"/>
      <c r="X75" s="332"/>
      <c r="Y75" s="341"/>
      <c r="Z75" s="341"/>
      <c r="AA75" s="341"/>
      <c r="AB75" s="399"/>
      <c r="AC75" s="417"/>
    </row>
    <row r="76" spans="1:30" s="130" customFormat="1" ht="15" x14ac:dyDescent="0.25">
      <c r="A76" s="108"/>
      <c r="C76" s="164"/>
      <c r="D76" s="279" t="s">
        <v>233</v>
      </c>
      <c r="E76" s="268" t="s">
        <v>234</v>
      </c>
      <c r="F76" s="150" t="s">
        <v>216</v>
      </c>
      <c r="G76" s="276">
        <v>45</v>
      </c>
      <c r="H76" s="276"/>
      <c r="I76" s="291">
        <v>27</v>
      </c>
      <c r="J76" s="273"/>
      <c r="K76" s="263">
        <f t="shared" si="3"/>
        <v>1</v>
      </c>
      <c r="L76" s="263" t="str">
        <f t="shared" si="4"/>
        <v/>
      </c>
      <c r="M76" s="188">
        <f t="shared" si="2"/>
        <v>45</v>
      </c>
      <c r="N76" s="329"/>
      <c r="O76" s="408"/>
      <c r="P76" s="414"/>
      <c r="Q76" s="329"/>
      <c r="R76" s="414"/>
      <c r="S76" s="329"/>
      <c r="T76" s="329"/>
      <c r="U76" s="335"/>
      <c r="V76" s="332"/>
      <c r="W76" s="335"/>
      <c r="X76" s="332"/>
      <c r="Y76" s="341"/>
      <c r="Z76" s="341"/>
      <c r="AA76" s="341"/>
      <c r="AB76" s="399"/>
      <c r="AC76" s="417"/>
    </row>
    <row r="77" spans="1:30" s="130" customFormat="1" ht="15" x14ac:dyDescent="0.25">
      <c r="A77" s="108"/>
      <c r="C77" s="164"/>
      <c r="D77" s="279" t="s">
        <v>223</v>
      </c>
      <c r="E77" s="268" t="s">
        <v>235</v>
      </c>
      <c r="F77" s="150" t="s">
        <v>217</v>
      </c>
      <c r="G77" s="276"/>
      <c r="H77" s="276">
        <v>60</v>
      </c>
      <c r="I77" s="291">
        <v>30</v>
      </c>
      <c r="J77" s="273"/>
      <c r="K77" s="263" t="str">
        <f t="shared" si="3"/>
        <v/>
      </c>
      <c r="L77" s="263">
        <f t="shared" si="4"/>
        <v>1.2100000000000002</v>
      </c>
      <c r="M77" s="188">
        <f t="shared" si="2"/>
        <v>48.4</v>
      </c>
      <c r="N77" s="329"/>
      <c r="O77" s="408"/>
      <c r="P77" s="414"/>
      <c r="Q77" s="329"/>
      <c r="R77" s="414"/>
      <c r="S77" s="329"/>
      <c r="T77" s="329"/>
      <c r="U77" s="335"/>
      <c r="V77" s="332"/>
      <c r="W77" s="335"/>
      <c r="X77" s="332"/>
      <c r="Y77" s="341"/>
      <c r="Z77" s="341"/>
      <c r="AA77" s="341"/>
      <c r="AB77" s="399"/>
      <c r="AC77" s="417"/>
    </row>
    <row r="78" spans="1:30" s="130" customFormat="1" ht="15" x14ac:dyDescent="0.25">
      <c r="A78" s="108"/>
      <c r="C78" s="164"/>
      <c r="D78" s="279" t="s">
        <v>223</v>
      </c>
      <c r="E78" s="283" t="s">
        <v>381</v>
      </c>
      <c r="F78" s="150" t="s">
        <v>217</v>
      </c>
      <c r="G78" s="276"/>
      <c r="H78" s="276">
        <v>60</v>
      </c>
      <c r="I78" s="291">
        <v>30</v>
      </c>
      <c r="J78" s="291">
        <v>1</v>
      </c>
      <c r="K78" s="263" t="str">
        <f t="shared" si="3"/>
        <v/>
      </c>
      <c r="L78" s="263">
        <f t="shared" si="4"/>
        <v>1.2100000000000002</v>
      </c>
      <c r="M78" s="188">
        <f t="shared" si="2"/>
        <v>48.4</v>
      </c>
      <c r="N78" s="329"/>
      <c r="O78" s="408"/>
      <c r="P78" s="414"/>
      <c r="Q78" s="329"/>
      <c r="R78" s="414"/>
      <c r="S78" s="329"/>
      <c r="T78" s="329"/>
      <c r="U78" s="335"/>
      <c r="V78" s="332"/>
      <c r="W78" s="335"/>
      <c r="X78" s="332"/>
      <c r="Y78" s="341"/>
      <c r="Z78" s="341"/>
      <c r="AA78" s="341"/>
      <c r="AB78" s="399"/>
      <c r="AC78" s="417"/>
    </row>
    <row r="79" spans="1:30" s="130" customFormat="1" ht="15" x14ac:dyDescent="0.25">
      <c r="A79" s="108"/>
      <c r="C79" s="164"/>
      <c r="D79" s="279" t="s">
        <v>223</v>
      </c>
      <c r="E79" s="283" t="s">
        <v>382</v>
      </c>
      <c r="F79" s="150" t="s">
        <v>217</v>
      </c>
      <c r="G79" s="276"/>
      <c r="H79" s="276">
        <v>60</v>
      </c>
      <c r="I79" s="291">
        <v>25</v>
      </c>
      <c r="J79" s="291"/>
      <c r="K79" s="263" t="str">
        <f t="shared" si="3"/>
        <v/>
      </c>
      <c r="L79" s="263">
        <f t="shared" si="4"/>
        <v>1.1000000000000001</v>
      </c>
      <c r="M79" s="188">
        <f t="shared" si="2"/>
        <v>44</v>
      </c>
      <c r="N79" s="329"/>
      <c r="O79" s="408"/>
      <c r="P79" s="414"/>
      <c r="Q79" s="329"/>
      <c r="R79" s="414"/>
      <c r="S79" s="329"/>
      <c r="T79" s="329"/>
      <c r="U79" s="335"/>
      <c r="V79" s="332"/>
      <c r="W79" s="335"/>
      <c r="X79" s="332"/>
      <c r="Y79" s="341"/>
      <c r="Z79" s="341"/>
      <c r="AA79" s="341"/>
      <c r="AB79" s="399"/>
      <c r="AC79" s="417"/>
    </row>
    <row r="80" spans="1:30" s="130" customFormat="1" ht="15" hidden="1" customHeight="1" x14ac:dyDescent="0.25">
      <c r="A80" s="108"/>
      <c r="C80" s="164"/>
      <c r="D80" s="126"/>
      <c r="E80" s="265"/>
      <c r="F80" s="128"/>
      <c r="G80" s="276"/>
      <c r="H80" s="276"/>
      <c r="I80" s="291"/>
      <c r="J80" s="291"/>
      <c r="K80" s="263" t="str">
        <f t="shared" si="3"/>
        <v/>
      </c>
      <c r="L80" s="263" t="str">
        <f t="shared" si="4"/>
        <v/>
      </c>
      <c r="M80" s="188">
        <f t="shared" si="2"/>
        <v>0</v>
      </c>
      <c r="N80" s="329"/>
      <c r="O80" s="408"/>
      <c r="P80" s="414"/>
      <c r="Q80" s="329"/>
      <c r="R80" s="414"/>
      <c r="S80" s="329"/>
      <c r="T80" s="329"/>
      <c r="U80" s="335"/>
      <c r="V80" s="332"/>
      <c r="W80" s="335"/>
      <c r="X80" s="332"/>
      <c r="Y80" s="341"/>
      <c r="Z80" s="341"/>
      <c r="AA80" s="341"/>
      <c r="AB80" s="399"/>
      <c r="AC80" s="417"/>
    </row>
    <row r="81" spans="1:30" s="130" customFormat="1" ht="15" hidden="1" customHeight="1" x14ac:dyDescent="0.25">
      <c r="A81" s="108"/>
      <c r="C81" s="164"/>
      <c r="D81" s="126"/>
      <c r="E81" s="265"/>
      <c r="F81" s="128"/>
      <c r="G81" s="276"/>
      <c r="H81" s="276"/>
      <c r="I81" s="291"/>
      <c r="J81" s="291"/>
      <c r="K81" s="263" t="str">
        <f t="shared" si="3"/>
        <v/>
      </c>
      <c r="L81" s="263" t="str">
        <f t="shared" si="4"/>
        <v/>
      </c>
      <c r="M81" s="188">
        <f t="shared" si="2"/>
        <v>0</v>
      </c>
      <c r="N81" s="329"/>
      <c r="O81" s="408"/>
      <c r="P81" s="414"/>
      <c r="Q81" s="329"/>
      <c r="R81" s="414"/>
      <c r="S81" s="329"/>
      <c r="T81" s="329"/>
      <c r="U81" s="335"/>
      <c r="V81" s="332"/>
      <c r="W81" s="335"/>
      <c r="X81" s="332"/>
      <c r="Y81" s="341"/>
      <c r="Z81" s="341"/>
      <c r="AA81" s="341"/>
      <c r="AB81" s="399"/>
      <c r="AC81" s="417"/>
    </row>
    <row r="82" spans="1:30" s="130" customFormat="1" ht="15" hidden="1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91"/>
      <c r="J82" s="291"/>
      <c r="K82" s="263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263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8">
        <f t="shared" si="2"/>
        <v>0</v>
      </c>
      <c r="N82" s="329"/>
      <c r="O82" s="408"/>
      <c r="P82" s="414"/>
      <c r="Q82" s="329"/>
      <c r="R82" s="414"/>
      <c r="S82" s="329"/>
      <c r="T82" s="329"/>
      <c r="U82" s="335"/>
      <c r="V82" s="332"/>
      <c r="W82" s="335"/>
      <c r="X82" s="332"/>
      <c r="Y82" s="341"/>
      <c r="Z82" s="341"/>
      <c r="AA82" s="341"/>
      <c r="AB82" s="399"/>
      <c r="AC82" s="417"/>
    </row>
    <row r="83" spans="1:30" s="130" customFormat="1" ht="15" hidden="1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91"/>
      <c r="J83" s="291"/>
      <c r="K83" s="263" t="str">
        <f t="shared" si="6"/>
        <v/>
      </c>
      <c r="L83" s="263" t="str">
        <f t="shared" si="7"/>
        <v/>
      </c>
      <c r="M83" s="188">
        <f t="shared" si="2"/>
        <v>0</v>
      </c>
      <c r="N83" s="329"/>
      <c r="O83" s="408"/>
      <c r="P83" s="414"/>
      <c r="Q83" s="329"/>
      <c r="R83" s="414"/>
      <c r="S83" s="329"/>
      <c r="T83" s="329"/>
      <c r="U83" s="335"/>
      <c r="V83" s="332"/>
      <c r="W83" s="335"/>
      <c r="X83" s="332"/>
      <c r="Y83" s="341"/>
      <c r="Z83" s="341"/>
      <c r="AA83" s="341"/>
      <c r="AB83" s="399"/>
      <c r="AC83" s="417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91"/>
      <c r="J84" s="291"/>
      <c r="K84" s="263" t="str">
        <f t="shared" si="6"/>
        <v/>
      </c>
      <c r="L84" s="263" t="str">
        <f t="shared" si="7"/>
        <v/>
      </c>
      <c r="M84" s="188">
        <f t="shared" si="2"/>
        <v>0</v>
      </c>
      <c r="N84" s="329"/>
      <c r="O84" s="408"/>
      <c r="P84" s="414"/>
      <c r="Q84" s="329"/>
      <c r="R84" s="414"/>
      <c r="S84" s="329"/>
      <c r="T84" s="329"/>
      <c r="U84" s="335"/>
      <c r="V84" s="332"/>
      <c r="W84" s="335"/>
      <c r="X84" s="332"/>
      <c r="Y84" s="341"/>
      <c r="Z84" s="341"/>
      <c r="AA84" s="341"/>
      <c r="AB84" s="399"/>
      <c r="AC84" s="417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91"/>
      <c r="J85" s="291"/>
      <c r="K85" s="263" t="str">
        <f t="shared" si="6"/>
        <v/>
      </c>
      <c r="L85" s="263" t="str">
        <f t="shared" si="7"/>
        <v/>
      </c>
      <c r="M85" s="188">
        <f t="shared" si="2"/>
        <v>0</v>
      </c>
      <c r="N85" s="329"/>
      <c r="O85" s="408"/>
      <c r="P85" s="414"/>
      <c r="Q85" s="329"/>
      <c r="R85" s="414"/>
      <c r="S85" s="329"/>
      <c r="T85" s="329"/>
      <c r="U85" s="335"/>
      <c r="V85" s="332"/>
      <c r="W85" s="335"/>
      <c r="X85" s="332"/>
      <c r="Y85" s="341"/>
      <c r="Z85" s="341"/>
      <c r="AA85" s="341"/>
      <c r="AB85" s="399"/>
      <c r="AC85" s="417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91"/>
      <c r="J86" s="291"/>
      <c r="K86" s="263" t="str">
        <f t="shared" si="6"/>
        <v/>
      </c>
      <c r="L86" s="263" t="str">
        <f t="shared" si="7"/>
        <v/>
      </c>
      <c r="M86" s="188">
        <f t="shared" si="2"/>
        <v>0</v>
      </c>
      <c r="N86" s="329"/>
      <c r="O86" s="408"/>
      <c r="P86" s="414"/>
      <c r="Q86" s="329"/>
      <c r="R86" s="414"/>
      <c r="S86" s="329"/>
      <c r="T86" s="329"/>
      <c r="U86" s="335"/>
      <c r="V86" s="332"/>
      <c r="W86" s="335"/>
      <c r="X86" s="332"/>
      <c r="Y86" s="341"/>
      <c r="Z86" s="341"/>
      <c r="AA86" s="341"/>
      <c r="AB86" s="399"/>
      <c r="AC86" s="417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91"/>
      <c r="J87" s="291"/>
      <c r="K87" s="263" t="str">
        <f t="shared" si="6"/>
        <v/>
      </c>
      <c r="L87" s="263" t="str">
        <f t="shared" si="7"/>
        <v/>
      </c>
      <c r="M87" s="188">
        <f t="shared" si="2"/>
        <v>0</v>
      </c>
      <c r="N87" s="329"/>
      <c r="O87" s="408"/>
      <c r="P87" s="414"/>
      <c r="Q87" s="329"/>
      <c r="R87" s="414"/>
      <c r="S87" s="329"/>
      <c r="T87" s="329"/>
      <c r="U87" s="335"/>
      <c r="V87" s="332"/>
      <c r="W87" s="335"/>
      <c r="X87" s="332"/>
      <c r="Y87" s="341"/>
      <c r="Z87" s="341"/>
      <c r="AA87" s="341"/>
      <c r="AB87" s="399"/>
      <c r="AC87" s="417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91"/>
      <c r="J88" s="291"/>
      <c r="K88" s="263" t="str">
        <f t="shared" si="6"/>
        <v/>
      </c>
      <c r="L88" s="263" t="str">
        <f t="shared" si="7"/>
        <v/>
      </c>
      <c r="M88" s="188">
        <f t="shared" si="2"/>
        <v>0</v>
      </c>
      <c r="N88" s="329"/>
      <c r="O88" s="408"/>
      <c r="P88" s="414"/>
      <c r="Q88" s="329"/>
      <c r="R88" s="414"/>
      <c r="S88" s="329"/>
      <c r="T88" s="329"/>
      <c r="U88" s="335"/>
      <c r="V88" s="332"/>
      <c r="W88" s="335"/>
      <c r="X88" s="332"/>
      <c r="Y88" s="341"/>
      <c r="Z88" s="341"/>
      <c r="AA88" s="341"/>
      <c r="AB88" s="399"/>
      <c r="AC88" s="417"/>
    </row>
    <row r="89" spans="1:30" s="130" customFormat="1" ht="15" hidden="1" customHeight="1" x14ac:dyDescent="0.25">
      <c r="A89" s="108"/>
      <c r="B89" s="163"/>
      <c r="C89" s="164"/>
      <c r="D89" s="126"/>
      <c r="E89" s="265"/>
      <c r="F89" s="128"/>
      <c r="G89" s="276"/>
      <c r="H89" s="276"/>
      <c r="I89" s="291"/>
      <c r="J89" s="291"/>
      <c r="K89" s="263" t="str">
        <f t="shared" si="6"/>
        <v/>
      </c>
      <c r="L89" s="263" t="str">
        <f t="shared" si="7"/>
        <v/>
      </c>
      <c r="M89" s="188">
        <f t="shared" si="2"/>
        <v>0</v>
      </c>
      <c r="N89" s="329"/>
      <c r="O89" s="408"/>
      <c r="P89" s="414"/>
      <c r="Q89" s="329"/>
      <c r="R89" s="414"/>
      <c r="S89" s="329"/>
      <c r="T89" s="329"/>
      <c r="U89" s="335"/>
      <c r="V89" s="332"/>
      <c r="W89" s="335"/>
      <c r="X89" s="332"/>
      <c r="Y89" s="341"/>
      <c r="Z89" s="341"/>
      <c r="AA89" s="341"/>
      <c r="AB89" s="399"/>
      <c r="AC89" s="417"/>
    </row>
    <row r="90" spans="1:30" s="130" customFormat="1" ht="15" x14ac:dyDescent="0.25">
      <c r="A90" s="109"/>
      <c r="B90" s="267">
        <f>SUM(M71:M90)</f>
        <v>414.59999999999997</v>
      </c>
      <c r="C90" s="166"/>
      <c r="D90" s="126"/>
      <c r="E90" s="265"/>
      <c r="F90" s="128"/>
      <c r="G90" s="276"/>
      <c r="H90" s="276"/>
      <c r="I90" s="291"/>
      <c r="J90" s="291"/>
      <c r="K90" s="263" t="str">
        <f t="shared" si="6"/>
        <v/>
      </c>
      <c r="L90" s="263" t="str">
        <f t="shared" si="7"/>
        <v/>
      </c>
      <c r="M90" s="188">
        <f t="shared" si="2"/>
        <v>0</v>
      </c>
      <c r="N90" s="330"/>
      <c r="O90" s="409"/>
      <c r="P90" s="415"/>
      <c r="Q90" s="330"/>
      <c r="R90" s="415"/>
      <c r="S90" s="330"/>
      <c r="T90" s="330"/>
      <c r="U90" s="336"/>
      <c r="V90" s="333"/>
      <c r="W90" s="336"/>
      <c r="X90" s="333"/>
      <c r="Y90" s="342"/>
      <c r="Z90" s="342"/>
      <c r="AA90" s="342"/>
      <c r="AB90" s="400"/>
      <c r="AC90" s="418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 t="s">
        <v>236</v>
      </c>
      <c r="E91" s="265" t="s">
        <v>271</v>
      </c>
      <c r="F91" s="128" t="s">
        <v>216</v>
      </c>
      <c r="G91" s="276">
        <v>30</v>
      </c>
      <c r="H91" s="276"/>
      <c r="I91" s="291">
        <v>36</v>
      </c>
      <c r="J91" s="291"/>
      <c r="K91" s="263">
        <f t="shared" si="6"/>
        <v>1</v>
      </c>
      <c r="L91" s="263" t="str">
        <f t="shared" si="7"/>
        <v/>
      </c>
      <c r="M91" s="188">
        <f t="shared" si="2"/>
        <v>30</v>
      </c>
      <c r="N91" s="328">
        <f>'[2]danh sach'!O15</f>
        <v>19.5</v>
      </c>
      <c r="O91" s="407"/>
      <c r="P91" s="413">
        <f>SUM(M91:M110)+N91+O91</f>
        <v>305.7</v>
      </c>
      <c r="Q91" s="328">
        <v>198</v>
      </c>
      <c r="R91" s="413">
        <f>'Mau B2'!L15</f>
        <v>271.8</v>
      </c>
      <c r="S91" s="328">
        <f>'[2]danh sach'!J15</f>
        <v>260</v>
      </c>
      <c r="T91" s="328">
        <f>'[3]danh sach'!R14</f>
        <v>240.5</v>
      </c>
      <c r="U91" s="334">
        <v>500</v>
      </c>
      <c r="V91" s="331">
        <f>U91</f>
        <v>500</v>
      </c>
      <c r="W91" s="334">
        <v>360</v>
      </c>
      <c r="X91" s="331">
        <f>W91</f>
        <v>360</v>
      </c>
      <c r="Y91" s="404">
        <f>ROUND((P91-T91),1)</f>
        <v>65.2</v>
      </c>
      <c r="Z91" s="340">
        <f>IF(OR(SUM(V91:V110)="",SUM(Q91:Q110)=""),0,ROUND(IF(SUM(U91:U110)=500,(SUM(Q91:Q110)-SUM(V91:V110))/3.2,IF(SUM(U91:U110)=600,(SUM(Q91:Q110)-SUM(V91:V110))/2.8,0)),1))</f>
        <v>-94.4</v>
      </c>
      <c r="AA91" s="340">
        <f>IF(OR(SUM(X91:X110)="",SUM(R91:R110)=""),0,ROUND(IF(SUM(W91:W110)=360,(SUM(R91:R110)-SUM(X91:X110))/3.2,IF(SUM(W91:W110)=260,(SUM(R91:R110)-SUM(X91:X110))/2.8,0)),1))</f>
        <v>-27.6</v>
      </c>
      <c r="AB91" s="398">
        <v>186.7</v>
      </c>
      <c r="AC91" s="419">
        <f>SUM(Y91:AA110)</f>
        <v>-56.800000000000004</v>
      </c>
      <c r="AD91" s="130" t="s">
        <v>536</v>
      </c>
    </row>
    <row r="92" spans="1:30" s="130" customFormat="1" ht="15" x14ac:dyDescent="0.25">
      <c r="A92" s="108"/>
      <c r="B92" s="163"/>
      <c r="C92" s="164"/>
      <c r="D92" s="272" t="s">
        <v>236</v>
      </c>
      <c r="E92" s="265" t="s">
        <v>338</v>
      </c>
      <c r="F92" s="128">
        <v>1</v>
      </c>
      <c r="G92" s="276">
        <v>30</v>
      </c>
      <c r="H92" s="276"/>
      <c r="I92" s="291">
        <v>40</v>
      </c>
      <c r="J92" s="291"/>
      <c r="K92" s="263">
        <f t="shared" si="6"/>
        <v>1</v>
      </c>
      <c r="L92" s="263" t="str">
        <f t="shared" si="7"/>
        <v/>
      </c>
      <c r="M92" s="188">
        <f t="shared" si="2"/>
        <v>30</v>
      </c>
      <c r="N92" s="329"/>
      <c r="O92" s="408"/>
      <c r="P92" s="414"/>
      <c r="Q92" s="329"/>
      <c r="R92" s="414"/>
      <c r="S92" s="329"/>
      <c r="T92" s="329"/>
      <c r="U92" s="335"/>
      <c r="V92" s="332"/>
      <c r="W92" s="335"/>
      <c r="X92" s="332"/>
      <c r="Y92" s="405"/>
      <c r="Z92" s="341"/>
      <c r="AA92" s="341"/>
      <c r="AB92" s="399"/>
      <c r="AC92" s="420"/>
    </row>
    <row r="93" spans="1:30" s="130" customFormat="1" ht="15" x14ac:dyDescent="0.25">
      <c r="A93" s="108"/>
      <c r="B93" s="163"/>
      <c r="C93" s="164"/>
      <c r="D93" s="272" t="s">
        <v>236</v>
      </c>
      <c r="E93" s="265" t="s">
        <v>339</v>
      </c>
      <c r="F93" s="128">
        <v>1</v>
      </c>
      <c r="G93" s="276">
        <v>30</v>
      </c>
      <c r="H93" s="276"/>
      <c r="I93" s="291">
        <v>28</v>
      </c>
      <c r="J93" s="291"/>
      <c r="K93" s="263">
        <f t="shared" si="6"/>
        <v>1</v>
      </c>
      <c r="L93" s="263" t="str">
        <f t="shared" si="7"/>
        <v/>
      </c>
      <c r="M93" s="188">
        <f t="shared" si="2"/>
        <v>30</v>
      </c>
      <c r="N93" s="329"/>
      <c r="O93" s="408"/>
      <c r="P93" s="414"/>
      <c r="Q93" s="329"/>
      <c r="R93" s="414"/>
      <c r="S93" s="329"/>
      <c r="T93" s="329"/>
      <c r="U93" s="335"/>
      <c r="V93" s="332"/>
      <c r="W93" s="335"/>
      <c r="X93" s="332"/>
      <c r="Y93" s="405"/>
      <c r="Z93" s="341"/>
      <c r="AA93" s="341"/>
      <c r="AB93" s="399"/>
      <c r="AC93" s="420"/>
    </row>
    <row r="94" spans="1:30" s="130" customFormat="1" ht="15" x14ac:dyDescent="0.25">
      <c r="A94" s="108"/>
      <c r="B94" s="163"/>
      <c r="C94" s="164"/>
      <c r="D94" s="272" t="s">
        <v>237</v>
      </c>
      <c r="E94" s="265" t="s">
        <v>271</v>
      </c>
      <c r="F94" s="128" t="s">
        <v>216</v>
      </c>
      <c r="G94" s="276">
        <v>30</v>
      </c>
      <c r="H94" s="276"/>
      <c r="I94" s="291">
        <v>36</v>
      </c>
      <c r="J94" s="291"/>
      <c r="K94" s="263">
        <f t="shared" si="6"/>
        <v>1</v>
      </c>
      <c r="L94" s="263" t="str">
        <f t="shared" si="7"/>
        <v/>
      </c>
      <c r="M94" s="188">
        <f t="shared" si="2"/>
        <v>30</v>
      </c>
      <c r="N94" s="329"/>
      <c r="O94" s="408"/>
      <c r="P94" s="414"/>
      <c r="Q94" s="329"/>
      <c r="R94" s="414"/>
      <c r="S94" s="329"/>
      <c r="T94" s="329"/>
      <c r="U94" s="335"/>
      <c r="V94" s="332"/>
      <c r="W94" s="335"/>
      <c r="X94" s="332"/>
      <c r="Y94" s="405"/>
      <c r="Z94" s="341"/>
      <c r="AA94" s="341"/>
      <c r="AB94" s="399"/>
      <c r="AC94" s="420"/>
    </row>
    <row r="95" spans="1:30" s="130" customFormat="1" ht="15" x14ac:dyDescent="0.25">
      <c r="A95" s="108"/>
      <c r="B95" s="163"/>
      <c r="C95" s="164"/>
      <c r="D95" s="272" t="s">
        <v>237</v>
      </c>
      <c r="E95" s="265" t="s">
        <v>338</v>
      </c>
      <c r="F95" s="128" t="s">
        <v>216</v>
      </c>
      <c r="G95" s="276">
        <v>30</v>
      </c>
      <c r="H95" s="276"/>
      <c r="I95" s="291">
        <v>40</v>
      </c>
      <c r="J95" s="291"/>
      <c r="K95" s="263">
        <f t="shared" si="6"/>
        <v>1</v>
      </c>
      <c r="L95" s="263" t="str">
        <f t="shared" si="7"/>
        <v/>
      </c>
      <c r="M95" s="188">
        <f t="shared" si="2"/>
        <v>30</v>
      </c>
      <c r="N95" s="329"/>
      <c r="O95" s="408"/>
      <c r="P95" s="414"/>
      <c r="Q95" s="329"/>
      <c r="R95" s="414"/>
      <c r="S95" s="329"/>
      <c r="T95" s="329"/>
      <c r="U95" s="335"/>
      <c r="V95" s="332"/>
      <c r="W95" s="335"/>
      <c r="X95" s="332"/>
      <c r="Y95" s="405"/>
      <c r="Z95" s="341"/>
      <c r="AA95" s="341"/>
      <c r="AB95" s="399"/>
      <c r="AC95" s="420"/>
    </row>
    <row r="96" spans="1:30" s="130" customFormat="1" ht="15" x14ac:dyDescent="0.25">
      <c r="A96" s="108"/>
      <c r="B96" s="163"/>
      <c r="C96" s="164"/>
      <c r="D96" s="272" t="s">
        <v>237</v>
      </c>
      <c r="E96" s="265" t="s">
        <v>339</v>
      </c>
      <c r="F96" s="128" t="s">
        <v>216</v>
      </c>
      <c r="G96" s="276">
        <v>30</v>
      </c>
      <c r="H96" s="276"/>
      <c r="I96" s="291">
        <v>28</v>
      </c>
      <c r="J96" s="291"/>
      <c r="K96" s="263">
        <f t="shared" si="6"/>
        <v>1</v>
      </c>
      <c r="L96" s="263" t="str">
        <f t="shared" si="7"/>
        <v/>
      </c>
      <c r="M96" s="188">
        <f t="shared" si="2"/>
        <v>30</v>
      </c>
      <c r="N96" s="329"/>
      <c r="O96" s="408"/>
      <c r="P96" s="414"/>
      <c r="Q96" s="329"/>
      <c r="R96" s="414"/>
      <c r="S96" s="329"/>
      <c r="T96" s="329"/>
      <c r="U96" s="335"/>
      <c r="V96" s="332"/>
      <c r="W96" s="335"/>
      <c r="X96" s="332"/>
      <c r="Y96" s="405"/>
      <c r="Z96" s="341"/>
      <c r="AA96" s="341"/>
      <c r="AB96" s="399"/>
      <c r="AC96" s="420"/>
    </row>
    <row r="97" spans="1:30" s="130" customFormat="1" ht="24.75" x14ac:dyDescent="0.25">
      <c r="A97" s="108"/>
      <c r="B97" s="163"/>
      <c r="C97" s="164"/>
      <c r="D97" s="280" t="s">
        <v>478</v>
      </c>
      <c r="E97" s="265" t="s">
        <v>238</v>
      </c>
      <c r="F97" s="128" t="s">
        <v>216</v>
      </c>
      <c r="G97" s="276">
        <f>30-2</f>
        <v>28</v>
      </c>
      <c r="H97" s="276"/>
      <c r="I97" s="291">
        <v>77</v>
      </c>
      <c r="J97" s="291"/>
      <c r="K97" s="263">
        <f t="shared" si="6"/>
        <v>1.2</v>
      </c>
      <c r="L97" s="263" t="str">
        <f t="shared" si="7"/>
        <v/>
      </c>
      <c r="M97" s="188">
        <f t="shared" si="2"/>
        <v>33.6</v>
      </c>
      <c r="N97" s="329"/>
      <c r="O97" s="408"/>
      <c r="P97" s="414"/>
      <c r="Q97" s="329"/>
      <c r="R97" s="414"/>
      <c r="S97" s="329"/>
      <c r="T97" s="329"/>
      <c r="U97" s="335"/>
      <c r="V97" s="332"/>
      <c r="W97" s="335"/>
      <c r="X97" s="332"/>
      <c r="Y97" s="405"/>
      <c r="Z97" s="341"/>
      <c r="AA97" s="341"/>
      <c r="AB97" s="399"/>
      <c r="AC97" s="420"/>
    </row>
    <row r="98" spans="1:30" s="130" customFormat="1" ht="15" x14ac:dyDescent="0.25">
      <c r="A98" s="108"/>
      <c r="B98" s="163"/>
      <c r="C98" s="164"/>
      <c r="D98" s="272" t="s">
        <v>239</v>
      </c>
      <c r="E98" s="265" t="s">
        <v>263</v>
      </c>
      <c r="F98" s="128" t="s">
        <v>217</v>
      </c>
      <c r="G98" s="276">
        <v>30</v>
      </c>
      <c r="H98" s="276"/>
      <c r="I98" s="291">
        <v>62</v>
      </c>
      <c r="J98" s="291">
        <v>2</v>
      </c>
      <c r="K98" s="263">
        <f t="shared" si="6"/>
        <v>1.2100000000000002</v>
      </c>
      <c r="L98" s="263" t="str">
        <f t="shared" si="7"/>
        <v/>
      </c>
      <c r="M98" s="188">
        <f t="shared" si="2"/>
        <v>36.299999999999997</v>
      </c>
      <c r="N98" s="329"/>
      <c r="O98" s="408"/>
      <c r="P98" s="414"/>
      <c r="Q98" s="329"/>
      <c r="R98" s="414"/>
      <c r="S98" s="329"/>
      <c r="T98" s="329"/>
      <c r="U98" s="335"/>
      <c r="V98" s="332"/>
      <c r="W98" s="335"/>
      <c r="X98" s="332"/>
      <c r="Y98" s="405"/>
      <c r="Z98" s="341"/>
      <c r="AA98" s="341"/>
      <c r="AB98" s="399"/>
      <c r="AC98" s="420"/>
    </row>
    <row r="99" spans="1:30" s="130" customFormat="1" ht="15" x14ac:dyDescent="0.25">
      <c r="A99" s="108"/>
      <c r="B99" s="163"/>
      <c r="C99" s="164"/>
      <c r="D99" s="272" t="s">
        <v>239</v>
      </c>
      <c r="E99" s="265" t="s">
        <v>264</v>
      </c>
      <c r="F99" s="128" t="s">
        <v>217</v>
      </c>
      <c r="G99" s="276">
        <v>30</v>
      </c>
      <c r="H99" s="276"/>
      <c r="I99" s="291">
        <v>60</v>
      </c>
      <c r="J99" s="291">
        <v>4</v>
      </c>
      <c r="K99" s="263">
        <f t="shared" si="6"/>
        <v>1.2100000000000002</v>
      </c>
      <c r="L99" s="263" t="str">
        <f t="shared" si="7"/>
        <v/>
      </c>
      <c r="M99" s="188">
        <f t="shared" si="2"/>
        <v>36.299999999999997</v>
      </c>
      <c r="N99" s="329"/>
      <c r="O99" s="408"/>
      <c r="P99" s="414"/>
      <c r="Q99" s="329"/>
      <c r="R99" s="414"/>
      <c r="S99" s="329"/>
      <c r="T99" s="329"/>
      <c r="U99" s="335"/>
      <c r="V99" s="332"/>
      <c r="W99" s="335"/>
      <c r="X99" s="332"/>
      <c r="Y99" s="405"/>
      <c r="Z99" s="341"/>
      <c r="AA99" s="341"/>
      <c r="AB99" s="399"/>
      <c r="AC99" s="420"/>
    </row>
    <row r="100" spans="1:30" s="130" customFormat="1" ht="15" hidden="1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91"/>
      <c r="J100" s="291"/>
      <c r="K100" s="263" t="str">
        <f t="shared" si="6"/>
        <v/>
      </c>
      <c r="L100" s="263" t="str">
        <f t="shared" si="7"/>
        <v/>
      </c>
      <c r="M100" s="188">
        <f t="shared" si="2"/>
        <v>0</v>
      </c>
      <c r="N100" s="329"/>
      <c r="O100" s="408"/>
      <c r="P100" s="414"/>
      <c r="Q100" s="329"/>
      <c r="R100" s="414"/>
      <c r="S100" s="329"/>
      <c r="T100" s="329"/>
      <c r="U100" s="335"/>
      <c r="V100" s="332"/>
      <c r="W100" s="335"/>
      <c r="X100" s="332"/>
      <c r="Y100" s="405"/>
      <c r="Z100" s="341"/>
      <c r="AA100" s="341"/>
      <c r="AB100" s="399"/>
      <c r="AC100" s="420"/>
    </row>
    <row r="101" spans="1:30" s="130" customFormat="1" ht="15" hidden="1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91"/>
      <c r="J101" s="291"/>
      <c r="K101" s="263" t="str">
        <f t="shared" si="6"/>
        <v/>
      </c>
      <c r="L101" s="263" t="str">
        <f t="shared" si="7"/>
        <v/>
      </c>
      <c r="M101" s="188">
        <f t="shared" si="2"/>
        <v>0</v>
      </c>
      <c r="N101" s="329"/>
      <c r="O101" s="408"/>
      <c r="P101" s="414"/>
      <c r="Q101" s="329"/>
      <c r="R101" s="414"/>
      <c r="S101" s="329"/>
      <c r="T101" s="329"/>
      <c r="U101" s="335"/>
      <c r="V101" s="332"/>
      <c r="W101" s="335"/>
      <c r="X101" s="332"/>
      <c r="Y101" s="405"/>
      <c r="Z101" s="341"/>
      <c r="AA101" s="341"/>
      <c r="AB101" s="399"/>
      <c r="AC101" s="420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91"/>
      <c r="J102" s="291"/>
      <c r="K102" s="263" t="str">
        <f t="shared" si="6"/>
        <v/>
      </c>
      <c r="L102" s="263" t="str">
        <f t="shared" si="7"/>
        <v/>
      </c>
      <c r="M102" s="188">
        <f t="shared" si="2"/>
        <v>0</v>
      </c>
      <c r="N102" s="329"/>
      <c r="O102" s="408"/>
      <c r="P102" s="414"/>
      <c r="Q102" s="329"/>
      <c r="R102" s="414"/>
      <c r="S102" s="329"/>
      <c r="T102" s="329"/>
      <c r="U102" s="335"/>
      <c r="V102" s="332"/>
      <c r="W102" s="335"/>
      <c r="X102" s="332"/>
      <c r="Y102" s="405"/>
      <c r="Z102" s="341"/>
      <c r="AA102" s="341"/>
      <c r="AB102" s="399"/>
      <c r="AC102" s="420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91"/>
      <c r="J103" s="291"/>
      <c r="K103" s="263" t="str">
        <f t="shared" si="6"/>
        <v/>
      </c>
      <c r="L103" s="263" t="str">
        <f t="shared" si="7"/>
        <v/>
      </c>
      <c r="M103" s="188">
        <f t="shared" si="2"/>
        <v>0</v>
      </c>
      <c r="N103" s="329"/>
      <c r="O103" s="408"/>
      <c r="P103" s="414"/>
      <c r="Q103" s="329"/>
      <c r="R103" s="414"/>
      <c r="S103" s="329"/>
      <c r="T103" s="329"/>
      <c r="U103" s="335"/>
      <c r="V103" s="332"/>
      <c r="W103" s="335"/>
      <c r="X103" s="332"/>
      <c r="Y103" s="405"/>
      <c r="Z103" s="341"/>
      <c r="AA103" s="341"/>
      <c r="AB103" s="399"/>
      <c r="AC103" s="420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91"/>
      <c r="J104" s="291"/>
      <c r="K104" s="263" t="str">
        <f t="shared" si="6"/>
        <v/>
      </c>
      <c r="L104" s="263" t="str">
        <f t="shared" si="7"/>
        <v/>
      </c>
      <c r="M104" s="188">
        <f t="shared" si="2"/>
        <v>0</v>
      </c>
      <c r="N104" s="329"/>
      <c r="O104" s="408"/>
      <c r="P104" s="414"/>
      <c r="Q104" s="329"/>
      <c r="R104" s="414"/>
      <c r="S104" s="329"/>
      <c r="T104" s="329"/>
      <c r="U104" s="335"/>
      <c r="V104" s="332"/>
      <c r="W104" s="335"/>
      <c r="X104" s="332"/>
      <c r="Y104" s="405"/>
      <c r="Z104" s="341"/>
      <c r="AA104" s="341"/>
      <c r="AB104" s="399"/>
      <c r="AC104" s="420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91"/>
      <c r="J105" s="291"/>
      <c r="K105" s="263" t="str">
        <f t="shared" si="6"/>
        <v/>
      </c>
      <c r="L105" s="263" t="str">
        <f t="shared" si="7"/>
        <v/>
      </c>
      <c r="M105" s="188">
        <f t="shared" si="2"/>
        <v>0</v>
      </c>
      <c r="N105" s="329"/>
      <c r="O105" s="408"/>
      <c r="P105" s="414"/>
      <c r="Q105" s="329"/>
      <c r="R105" s="414"/>
      <c r="S105" s="329"/>
      <c r="T105" s="329"/>
      <c r="U105" s="335"/>
      <c r="V105" s="332"/>
      <c r="W105" s="335"/>
      <c r="X105" s="332"/>
      <c r="Y105" s="405"/>
      <c r="Z105" s="341"/>
      <c r="AA105" s="341"/>
      <c r="AB105" s="399"/>
      <c r="AC105" s="420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91"/>
      <c r="J106" s="291"/>
      <c r="K106" s="263" t="str">
        <f t="shared" si="6"/>
        <v/>
      </c>
      <c r="L106" s="263" t="str">
        <f t="shared" si="7"/>
        <v/>
      </c>
      <c r="M106" s="188">
        <f t="shared" si="2"/>
        <v>0</v>
      </c>
      <c r="N106" s="329"/>
      <c r="O106" s="408"/>
      <c r="P106" s="414"/>
      <c r="Q106" s="329"/>
      <c r="R106" s="414"/>
      <c r="S106" s="329"/>
      <c r="T106" s="329"/>
      <c r="U106" s="335"/>
      <c r="V106" s="332"/>
      <c r="W106" s="335"/>
      <c r="X106" s="332"/>
      <c r="Y106" s="405"/>
      <c r="Z106" s="341"/>
      <c r="AA106" s="341"/>
      <c r="AB106" s="399"/>
      <c r="AC106" s="420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91"/>
      <c r="J107" s="291"/>
      <c r="K107" s="263" t="str">
        <f t="shared" si="6"/>
        <v/>
      </c>
      <c r="L107" s="263" t="str">
        <f t="shared" si="7"/>
        <v/>
      </c>
      <c r="M107" s="188">
        <f t="shared" si="2"/>
        <v>0</v>
      </c>
      <c r="N107" s="329"/>
      <c r="O107" s="408"/>
      <c r="P107" s="414"/>
      <c r="Q107" s="329"/>
      <c r="R107" s="414"/>
      <c r="S107" s="329"/>
      <c r="T107" s="329"/>
      <c r="U107" s="335"/>
      <c r="V107" s="332"/>
      <c r="W107" s="335"/>
      <c r="X107" s="332"/>
      <c r="Y107" s="405"/>
      <c r="Z107" s="341"/>
      <c r="AA107" s="341"/>
      <c r="AB107" s="399"/>
      <c r="AC107" s="420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91"/>
      <c r="J108" s="291"/>
      <c r="K108" s="263" t="str">
        <f t="shared" si="6"/>
        <v/>
      </c>
      <c r="L108" s="263" t="str">
        <f t="shared" si="7"/>
        <v/>
      </c>
      <c r="M108" s="188">
        <f t="shared" si="2"/>
        <v>0</v>
      </c>
      <c r="N108" s="329"/>
      <c r="O108" s="408"/>
      <c r="P108" s="414"/>
      <c r="Q108" s="329"/>
      <c r="R108" s="414"/>
      <c r="S108" s="329"/>
      <c r="T108" s="329"/>
      <c r="U108" s="335"/>
      <c r="V108" s="332"/>
      <c r="W108" s="335"/>
      <c r="X108" s="332"/>
      <c r="Y108" s="405"/>
      <c r="Z108" s="341"/>
      <c r="AA108" s="341"/>
      <c r="AB108" s="399"/>
      <c r="AC108" s="420"/>
    </row>
    <row r="109" spans="1:30" s="130" customFormat="1" ht="15" hidden="1" customHeight="1" x14ac:dyDescent="0.25">
      <c r="A109" s="108"/>
      <c r="B109" s="163"/>
      <c r="C109" s="164"/>
      <c r="D109" s="126"/>
      <c r="E109" s="265"/>
      <c r="F109" s="128"/>
      <c r="G109" s="276"/>
      <c r="H109" s="276"/>
      <c r="I109" s="291"/>
      <c r="J109" s="291"/>
      <c r="K109" s="263" t="str">
        <f t="shared" si="6"/>
        <v/>
      </c>
      <c r="L109" s="263" t="str">
        <f t="shared" si="7"/>
        <v/>
      </c>
      <c r="M109" s="188">
        <f t="shared" si="2"/>
        <v>0</v>
      </c>
      <c r="N109" s="329"/>
      <c r="O109" s="408"/>
      <c r="P109" s="414"/>
      <c r="Q109" s="329"/>
      <c r="R109" s="414"/>
      <c r="S109" s="329"/>
      <c r="T109" s="329"/>
      <c r="U109" s="335"/>
      <c r="V109" s="332"/>
      <c r="W109" s="335"/>
      <c r="X109" s="332"/>
      <c r="Y109" s="405"/>
      <c r="Z109" s="341"/>
      <c r="AA109" s="341"/>
      <c r="AB109" s="399"/>
      <c r="AC109" s="420"/>
    </row>
    <row r="110" spans="1:30" s="130" customFormat="1" ht="15" x14ac:dyDescent="0.25">
      <c r="A110" s="109"/>
      <c r="B110" s="267">
        <f>SUM(M91:M110)</f>
        <v>286.2</v>
      </c>
      <c r="C110" s="166"/>
      <c r="D110" s="126"/>
      <c r="E110" s="265"/>
      <c r="F110" s="128"/>
      <c r="G110" s="276"/>
      <c r="H110" s="276"/>
      <c r="I110" s="291"/>
      <c r="J110" s="291"/>
      <c r="K110" s="263" t="str">
        <f t="shared" si="6"/>
        <v/>
      </c>
      <c r="L110" s="263" t="str">
        <f t="shared" si="7"/>
        <v/>
      </c>
      <c r="M110" s="188">
        <f t="shared" si="2"/>
        <v>0</v>
      </c>
      <c r="N110" s="330"/>
      <c r="O110" s="409"/>
      <c r="P110" s="415"/>
      <c r="Q110" s="330"/>
      <c r="R110" s="415"/>
      <c r="S110" s="330"/>
      <c r="T110" s="330"/>
      <c r="U110" s="336"/>
      <c r="V110" s="333"/>
      <c r="W110" s="336"/>
      <c r="X110" s="333"/>
      <c r="Y110" s="406"/>
      <c r="Z110" s="342"/>
      <c r="AA110" s="342"/>
      <c r="AB110" s="400"/>
      <c r="AC110" s="421"/>
    </row>
    <row r="111" spans="1:30" s="130" customFormat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272" t="s">
        <v>532</v>
      </c>
      <c r="E111" s="265" t="s">
        <v>241</v>
      </c>
      <c r="F111" s="128" t="s">
        <v>216</v>
      </c>
      <c r="G111" s="276">
        <v>30</v>
      </c>
      <c r="H111" s="276"/>
      <c r="I111" s="291">
        <v>43</v>
      </c>
      <c r="J111" s="291"/>
      <c r="K111" s="263">
        <f t="shared" si="6"/>
        <v>1</v>
      </c>
      <c r="L111" s="263" t="str">
        <f t="shared" si="7"/>
        <v/>
      </c>
      <c r="M111" s="188">
        <f t="shared" si="2"/>
        <v>30</v>
      </c>
      <c r="N111" s="328">
        <f>'[2]danh sach'!O16</f>
        <v>39</v>
      </c>
      <c r="O111" s="407"/>
      <c r="P111" s="413">
        <f>SUM(M111:M130)+N111+O111</f>
        <v>410</v>
      </c>
      <c r="Q111" s="328">
        <v>254</v>
      </c>
      <c r="R111" s="413">
        <f>'Mau B2'!L16</f>
        <v>268.3</v>
      </c>
      <c r="S111" s="328">
        <f>'[2]danh sach'!J16</f>
        <v>260</v>
      </c>
      <c r="T111" s="328">
        <f>'[3]danh sach'!R15</f>
        <v>221</v>
      </c>
      <c r="U111" s="334">
        <v>500</v>
      </c>
      <c r="V111" s="331">
        <f>U111</f>
        <v>500</v>
      </c>
      <c r="W111" s="334">
        <v>360</v>
      </c>
      <c r="X111" s="331">
        <f>W111</f>
        <v>360</v>
      </c>
      <c r="Y111" s="404">
        <f>ROUND((P111-T111),1)</f>
        <v>189</v>
      </c>
      <c r="Z111" s="340">
        <f>IF(OR(SUM(V111:V130)="",SUM(Q111:Q130)=""),0,ROUND(IF(SUM(U111:U130)=500,(SUM(Q111:Q130)-SUM(V111:V130))/3.2,IF(SUM(U111:U130)=600,(SUM(Q111:Q130)-SUM(V111:V130))/2.8,0)),1))</f>
        <v>-76.900000000000006</v>
      </c>
      <c r="AA111" s="340">
        <f>IF(OR(SUM(X111:X130)="",SUM(R111:R130)=""),0,ROUND(IF(SUM(W111:W130)=360,(SUM(R111:R130)-SUM(X111:X130))/3.2,IF(SUM(W111:W130)=260,(SUM(R111:R130)-SUM(X111:X130))/2.8,0)),1))</f>
        <v>-28.7</v>
      </c>
      <c r="AB111" s="398">
        <v>70.400000000000006</v>
      </c>
      <c r="AC111" s="419">
        <f>SUM(Y111:AA130)</f>
        <v>83.399999999999991</v>
      </c>
      <c r="AD111" s="17" t="s">
        <v>535</v>
      </c>
    </row>
    <row r="112" spans="1:30" s="130" customFormat="1" ht="15" x14ac:dyDescent="0.25">
      <c r="A112" s="108"/>
      <c r="B112" s="163"/>
      <c r="C112" s="164"/>
      <c r="D112" s="272" t="s">
        <v>533</v>
      </c>
      <c r="E112" s="265" t="s">
        <v>243</v>
      </c>
      <c r="F112" s="128" t="s">
        <v>216</v>
      </c>
      <c r="G112" s="276">
        <v>45</v>
      </c>
      <c r="H112" s="276"/>
      <c r="I112" s="291">
        <v>36</v>
      </c>
      <c r="J112" s="291"/>
      <c r="K112" s="263">
        <f t="shared" si="6"/>
        <v>1</v>
      </c>
      <c r="L112" s="263" t="str">
        <f t="shared" si="7"/>
        <v/>
      </c>
      <c r="M112" s="188">
        <f t="shared" si="2"/>
        <v>45</v>
      </c>
      <c r="N112" s="329"/>
      <c r="O112" s="408"/>
      <c r="P112" s="414"/>
      <c r="Q112" s="329"/>
      <c r="R112" s="414"/>
      <c r="S112" s="329"/>
      <c r="T112" s="329"/>
      <c r="U112" s="335"/>
      <c r="V112" s="332"/>
      <c r="W112" s="335"/>
      <c r="X112" s="332"/>
      <c r="Y112" s="405"/>
      <c r="Z112" s="341"/>
      <c r="AA112" s="341"/>
      <c r="AB112" s="399"/>
      <c r="AC112" s="420"/>
    </row>
    <row r="113" spans="1:29" s="130" customFormat="1" ht="15" x14ac:dyDescent="0.25">
      <c r="A113" s="108"/>
      <c r="B113" s="163"/>
      <c r="C113" s="164"/>
      <c r="D113" s="272" t="s">
        <v>244</v>
      </c>
      <c r="E113" s="265" t="s">
        <v>245</v>
      </c>
      <c r="F113" s="128" t="s">
        <v>216</v>
      </c>
      <c r="G113" s="276"/>
      <c r="H113" s="276">
        <v>60</v>
      </c>
      <c r="I113" s="291">
        <v>27</v>
      </c>
      <c r="J113" s="291"/>
      <c r="K113" s="263" t="str">
        <f t="shared" si="6"/>
        <v/>
      </c>
      <c r="L113" s="263">
        <f t="shared" si="7"/>
        <v>1.1000000000000001</v>
      </c>
      <c r="M113" s="188">
        <f t="shared" si="2"/>
        <v>44</v>
      </c>
      <c r="N113" s="329"/>
      <c r="O113" s="408"/>
      <c r="P113" s="414"/>
      <c r="Q113" s="329"/>
      <c r="R113" s="414"/>
      <c r="S113" s="329"/>
      <c r="T113" s="329"/>
      <c r="U113" s="335"/>
      <c r="V113" s="332"/>
      <c r="W113" s="335"/>
      <c r="X113" s="332"/>
      <c r="Y113" s="405"/>
      <c r="Z113" s="341"/>
      <c r="AA113" s="341"/>
      <c r="AB113" s="399"/>
      <c r="AC113" s="420"/>
    </row>
    <row r="114" spans="1:29" s="130" customFormat="1" ht="15" x14ac:dyDescent="0.25">
      <c r="A114" s="108"/>
      <c r="B114" s="163"/>
      <c r="C114" s="164"/>
      <c r="D114" s="272" t="s">
        <v>244</v>
      </c>
      <c r="E114" s="265" t="s">
        <v>222</v>
      </c>
      <c r="F114" s="128" t="s">
        <v>216</v>
      </c>
      <c r="G114" s="276"/>
      <c r="H114" s="276">
        <v>60</v>
      </c>
      <c r="I114" s="291">
        <v>18</v>
      </c>
      <c r="J114" s="291"/>
      <c r="K114" s="263" t="str">
        <f t="shared" si="6"/>
        <v/>
      </c>
      <c r="L114" s="263">
        <f t="shared" si="7"/>
        <v>1</v>
      </c>
      <c r="M114" s="188">
        <f t="shared" si="2"/>
        <v>40</v>
      </c>
      <c r="N114" s="329"/>
      <c r="O114" s="408"/>
      <c r="P114" s="414"/>
      <c r="Q114" s="329"/>
      <c r="R114" s="414"/>
      <c r="S114" s="329"/>
      <c r="T114" s="329"/>
      <c r="U114" s="335"/>
      <c r="V114" s="332"/>
      <c r="W114" s="335"/>
      <c r="X114" s="332"/>
      <c r="Y114" s="405"/>
      <c r="Z114" s="341"/>
      <c r="AA114" s="341"/>
      <c r="AB114" s="399"/>
      <c r="AC114" s="420"/>
    </row>
    <row r="115" spans="1:29" s="130" customFormat="1" ht="24.75" x14ac:dyDescent="0.25">
      <c r="A115" s="108"/>
      <c r="B115" s="163"/>
      <c r="C115" s="164"/>
      <c r="D115" s="280" t="s">
        <v>523</v>
      </c>
      <c r="E115" s="265" t="s">
        <v>247</v>
      </c>
      <c r="F115" s="128" t="s">
        <v>217</v>
      </c>
      <c r="G115" s="276"/>
      <c r="H115" s="276">
        <v>140</v>
      </c>
      <c r="I115" s="291">
        <v>35</v>
      </c>
      <c r="J115" s="291"/>
      <c r="K115" s="263" t="str">
        <f t="shared" si="6"/>
        <v/>
      </c>
      <c r="L115" s="263">
        <f t="shared" si="7"/>
        <v>1.1000000000000001</v>
      </c>
      <c r="M115" s="188">
        <f t="shared" si="2"/>
        <v>102.7</v>
      </c>
      <c r="N115" s="329"/>
      <c r="O115" s="408"/>
      <c r="P115" s="414"/>
      <c r="Q115" s="329"/>
      <c r="R115" s="414"/>
      <c r="S115" s="329"/>
      <c r="T115" s="329"/>
      <c r="U115" s="335"/>
      <c r="V115" s="332"/>
      <c r="W115" s="335"/>
      <c r="X115" s="332"/>
      <c r="Y115" s="405"/>
      <c r="Z115" s="341"/>
      <c r="AA115" s="341"/>
      <c r="AB115" s="399"/>
      <c r="AC115" s="420"/>
    </row>
    <row r="116" spans="1:29" s="130" customFormat="1" ht="24.75" x14ac:dyDescent="0.25">
      <c r="A116" s="108"/>
      <c r="B116" s="163"/>
      <c r="C116" s="164"/>
      <c r="D116" s="280" t="s">
        <v>479</v>
      </c>
      <c r="E116" s="265" t="s">
        <v>250</v>
      </c>
      <c r="F116" s="128" t="s">
        <v>217</v>
      </c>
      <c r="G116" s="276">
        <f>30-2</f>
        <v>28</v>
      </c>
      <c r="H116" s="276"/>
      <c r="I116" s="291">
        <v>49</v>
      </c>
      <c r="J116" s="291"/>
      <c r="K116" s="263">
        <f t="shared" si="6"/>
        <v>1.1000000000000001</v>
      </c>
      <c r="L116" s="263" t="str">
        <f t="shared" si="7"/>
        <v/>
      </c>
      <c r="M116" s="188">
        <f t="shared" si="2"/>
        <v>30.8</v>
      </c>
      <c r="N116" s="329"/>
      <c r="O116" s="408"/>
      <c r="P116" s="414"/>
      <c r="Q116" s="329"/>
      <c r="R116" s="414"/>
      <c r="S116" s="329"/>
      <c r="T116" s="329"/>
      <c r="U116" s="335"/>
      <c r="V116" s="332"/>
      <c r="W116" s="335"/>
      <c r="X116" s="332"/>
      <c r="Y116" s="405"/>
      <c r="Z116" s="341"/>
      <c r="AA116" s="341"/>
      <c r="AB116" s="399"/>
      <c r="AC116" s="420"/>
    </row>
    <row r="117" spans="1:29" s="130" customFormat="1" ht="24.75" x14ac:dyDescent="0.25">
      <c r="A117" s="108"/>
      <c r="B117" s="163"/>
      <c r="C117" s="164"/>
      <c r="D117" s="280" t="s">
        <v>480</v>
      </c>
      <c r="E117" s="265" t="s">
        <v>232</v>
      </c>
      <c r="F117" s="128" t="s">
        <v>217</v>
      </c>
      <c r="G117" s="276">
        <f>30-2</f>
        <v>28</v>
      </c>
      <c r="H117" s="276"/>
      <c r="I117" s="291">
        <v>50</v>
      </c>
      <c r="J117" s="291">
        <v>9</v>
      </c>
      <c r="K117" s="263">
        <f t="shared" si="6"/>
        <v>1.1000000000000001</v>
      </c>
      <c r="L117" s="263" t="str">
        <f t="shared" si="7"/>
        <v/>
      </c>
      <c r="M117" s="188">
        <f t="shared" si="2"/>
        <v>30.8</v>
      </c>
      <c r="N117" s="329"/>
      <c r="O117" s="408"/>
      <c r="P117" s="414"/>
      <c r="Q117" s="329"/>
      <c r="R117" s="414"/>
      <c r="S117" s="329"/>
      <c r="T117" s="329"/>
      <c r="U117" s="335"/>
      <c r="V117" s="332"/>
      <c r="W117" s="335"/>
      <c r="X117" s="332"/>
      <c r="Y117" s="405"/>
      <c r="Z117" s="341"/>
      <c r="AA117" s="341"/>
      <c r="AB117" s="399"/>
      <c r="AC117" s="420"/>
    </row>
    <row r="118" spans="1:29" s="130" customFormat="1" ht="48" x14ac:dyDescent="0.25">
      <c r="A118" s="108"/>
      <c r="B118" s="163"/>
      <c r="C118" s="164"/>
      <c r="D118" s="306" t="s">
        <v>527</v>
      </c>
      <c r="E118" s="265" t="s">
        <v>496</v>
      </c>
      <c r="F118" s="128">
        <v>2</v>
      </c>
      <c r="G118" s="276"/>
      <c r="H118" s="276">
        <f>135-70</f>
        <v>65</v>
      </c>
      <c r="I118" s="291">
        <v>30</v>
      </c>
      <c r="J118" s="291"/>
      <c r="K118" s="263" t="str">
        <f t="shared" si="6"/>
        <v/>
      </c>
      <c r="L118" s="263">
        <f t="shared" si="7"/>
        <v>1.1000000000000001</v>
      </c>
      <c r="M118" s="188">
        <f t="shared" si="2"/>
        <v>47.7</v>
      </c>
      <c r="N118" s="329"/>
      <c r="O118" s="408"/>
      <c r="P118" s="414"/>
      <c r="Q118" s="329"/>
      <c r="R118" s="414"/>
      <c r="S118" s="329"/>
      <c r="T118" s="329"/>
      <c r="U118" s="335"/>
      <c r="V118" s="332"/>
      <c r="W118" s="335"/>
      <c r="X118" s="332"/>
      <c r="Y118" s="405"/>
      <c r="Z118" s="341"/>
      <c r="AA118" s="341"/>
      <c r="AB118" s="399"/>
      <c r="AC118" s="420"/>
    </row>
    <row r="119" spans="1:29" s="130" customFormat="1" ht="15" hidden="1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91"/>
      <c r="J119" s="291"/>
      <c r="K119" s="263" t="str">
        <f t="shared" si="6"/>
        <v/>
      </c>
      <c r="L119" s="263" t="str">
        <f t="shared" si="7"/>
        <v/>
      </c>
      <c r="M119" s="188">
        <f t="shared" si="2"/>
        <v>0</v>
      </c>
      <c r="N119" s="329"/>
      <c r="O119" s="408"/>
      <c r="P119" s="414"/>
      <c r="Q119" s="329"/>
      <c r="R119" s="414"/>
      <c r="S119" s="329"/>
      <c r="T119" s="329"/>
      <c r="U119" s="335"/>
      <c r="V119" s="332"/>
      <c r="W119" s="335"/>
      <c r="X119" s="332"/>
      <c r="Y119" s="405"/>
      <c r="Z119" s="341"/>
      <c r="AA119" s="341"/>
      <c r="AB119" s="399"/>
      <c r="AC119" s="420"/>
    </row>
    <row r="120" spans="1:29" s="130" customFormat="1" ht="15" hidden="1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91"/>
      <c r="J120" s="291"/>
      <c r="K120" s="263" t="str">
        <f t="shared" si="6"/>
        <v/>
      </c>
      <c r="L120" s="263" t="str">
        <f t="shared" si="7"/>
        <v/>
      </c>
      <c r="M120" s="188">
        <f t="shared" si="2"/>
        <v>0</v>
      </c>
      <c r="N120" s="329"/>
      <c r="O120" s="408"/>
      <c r="P120" s="414"/>
      <c r="Q120" s="329"/>
      <c r="R120" s="414"/>
      <c r="S120" s="329"/>
      <c r="T120" s="329"/>
      <c r="U120" s="335"/>
      <c r="V120" s="332"/>
      <c r="W120" s="335"/>
      <c r="X120" s="332"/>
      <c r="Y120" s="405"/>
      <c r="Z120" s="341"/>
      <c r="AA120" s="341"/>
      <c r="AB120" s="399"/>
      <c r="AC120" s="420"/>
    </row>
    <row r="121" spans="1:29" s="130" customFormat="1" ht="15" hidden="1" customHeight="1" x14ac:dyDescent="0.25">
      <c r="A121" s="108"/>
      <c r="B121" s="163"/>
      <c r="C121" s="164"/>
      <c r="D121" s="306"/>
      <c r="E121" s="265"/>
      <c r="F121" s="128"/>
      <c r="G121" s="276"/>
      <c r="H121" s="276"/>
      <c r="I121" s="291"/>
      <c r="J121" s="291"/>
      <c r="K121" s="263" t="str">
        <f t="shared" si="6"/>
        <v/>
      </c>
      <c r="L121" s="263" t="str">
        <f t="shared" si="7"/>
        <v/>
      </c>
      <c r="M121" s="188">
        <f t="shared" si="2"/>
        <v>0</v>
      </c>
      <c r="N121" s="329"/>
      <c r="O121" s="408"/>
      <c r="P121" s="414"/>
      <c r="Q121" s="329"/>
      <c r="R121" s="414"/>
      <c r="S121" s="329"/>
      <c r="T121" s="329"/>
      <c r="U121" s="335"/>
      <c r="V121" s="332"/>
      <c r="W121" s="335"/>
      <c r="X121" s="332"/>
      <c r="Y121" s="405"/>
      <c r="Z121" s="341"/>
      <c r="AA121" s="341"/>
      <c r="AB121" s="399"/>
      <c r="AC121" s="420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91"/>
      <c r="J122" s="291"/>
      <c r="K122" s="263" t="str">
        <f t="shared" si="6"/>
        <v/>
      </c>
      <c r="L122" s="263" t="str">
        <f t="shared" si="7"/>
        <v/>
      </c>
      <c r="M122" s="188">
        <f t="shared" si="2"/>
        <v>0</v>
      </c>
      <c r="N122" s="329"/>
      <c r="O122" s="408"/>
      <c r="P122" s="414"/>
      <c r="Q122" s="329"/>
      <c r="R122" s="414"/>
      <c r="S122" s="329"/>
      <c r="T122" s="329"/>
      <c r="U122" s="335"/>
      <c r="V122" s="332"/>
      <c r="W122" s="335"/>
      <c r="X122" s="332"/>
      <c r="Y122" s="405"/>
      <c r="Z122" s="341"/>
      <c r="AA122" s="341"/>
      <c r="AB122" s="399"/>
      <c r="AC122" s="420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91"/>
      <c r="J123" s="291"/>
      <c r="K123" s="263" t="str">
        <f t="shared" si="6"/>
        <v/>
      </c>
      <c r="L123" s="263" t="str">
        <f t="shared" si="7"/>
        <v/>
      </c>
      <c r="M123" s="188">
        <f t="shared" si="2"/>
        <v>0</v>
      </c>
      <c r="N123" s="329"/>
      <c r="O123" s="408"/>
      <c r="P123" s="414"/>
      <c r="Q123" s="329"/>
      <c r="R123" s="414"/>
      <c r="S123" s="329"/>
      <c r="T123" s="329"/>
      <c r="U123" s="335"/>
      <c r="V123" s="332"/>
      <c r="W123" s="335"/>
      <c r="X123" s="332"/>
      <c r="Y123" s="405"/>
      <c r="Z123" s="341"/>
      <c r="AA123" s="341"/>
      <c r="AB123" s="399"/>
      <c r="AC123" s="420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91"/>
      <c r="J124" s="291"/>
      <c r="K124" s="263" t="str">
        <f t="shared" si="6"/>
        <v/>
      </c>
      <c r="L124" s="263" t="str">
        <f t="shared" si="7"/>
        <v/>
      </c>
      <c r="M124" s="188">
        <f t="shared" si="2"/>
        <v>0</v>
      </c>
      <c r="N124" s="329"/>
      <c r="O124" s="408"/>
      <c r="P124" s="414"/>
      <c r="Q124" s="329"/>
      <c r="R124" s="414"/>
      <c r="S124" s="329"/>
      <c r="T124" s="329"/>
      <c r="U124" s="335"/>
      <c r="V124" s="332"/>
      <c r="W124" s="335"/>
      <c r="X124" s="332"/>
      <c r="Y124" s="405"/>
      <c r="Z124" s="341"/>
      <c r="AA124" s="341"/>
      <c r="AB124" s="399"/>
      <c r="AC124" s="420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91"/>
      <c r="J125" s="291"/>
      <c r="K125" s="263" t="str">
        <f t="shared" si="6"/>
        <v/>
      </c>
      <c r="L125" s="263" t="str">
        <f t="shared" si="7"/>
        <v/>
      </c>
      <c r="M125" s="188">
        <f t="shared" si="2"/>
        <v>0</v>
      </c>
      <c r="N125" s="329"/>
      <c r="O125" s="408"/>
      <c r="P125" s="414"/>
      <c r="Q125" s="329"/>
      <c r="R125" s="414"/>
      <c r="S125" s="329"/>
      <c r="T125" s="329"/>
      <c r="U125" s="335"/>
      <c r="V125" s="332"/>
      <c r="W125" s="335"/>
      <c r="X125" s="332"/>
      <c r="Y125" s="405"/>
      <c r="Z125" s="341"/>
      <c r="AA125" s="341"/>
      <c r="AB125" s="399"/>
      <c r="AC125" s="420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91"/>
      <c r="J126" s="291"/>
      <c r="K126" s="263" t="str">
        <f t="shared" si="6"/>
        <v/>
      </c>
      <c r="L126" s="263" t="str">
        <f t="shared" si="7"/>
        <v/>
      </c>
      <c r="M126" s="188">
        <f t="shared" si="2"/>
        <v>0</v>
      </c>
      <c r="N126" s="329"/>
      <c r="O126" s="408"/>
      <c r="P126" s="414"/>
      <c r="Q126" s="329"/>
      <c r="R126" s="414"/>
      <c r="S126" s="329"/>
      <c r="T126" s="329"/>
      <c r="U126" s="335"/>
      <c r="V126" s="332"/>
      <c r="W126" s="335"/>
      <c r="X126" s="332"/>
      <c r="Y126" s="405"/>
      <c r="Z126" s="341"/>
      <c r="AA126" s="341"/>
      <c r="AB126" s="399"/>
      <c r="AC126" s="420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91"/>
      <c r="J127" s="291"/>
      <c r="K127" s="263" t="str">
        <f t="shared" si="6"/>
        <v/>
      </c>
      <c r="L127" s="263" t="str">
        <f t="shared" si="7"/>
        <v/>
      </c>
      <c r="M127" s="188">
        <f t="shared" si="2"/>
        <v>0</v>
      </c>
      <c r="N127" s="329"/>
      <c r="O127" s="408"/>
      <c r="P127" s="414"/>
      <c r="Q127" s="329"/>
      <c r="R127" s="414"/>
      <c r="S127" s="329"/>
      <c r="T127" s="329"/>
      <c r="U127" s="335"/>
      <c r="V127" s="332"/>
      <c r="W127" s="335"/>
      <c r="X127" s="332"/>
      <c r="Y127" s="405"/>
      <c r="Z127" s="341"/>
      <c r="AA127" s="341"/>
      <c r="AB127" s="399"/>
      <c r="AC127" s="420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91"/>
      <c r="J128" s="291"/>
      <c r="K128" s="263" t="str">
        <f t="shared" si="6"/>
        <v/>
      </c>
      <c r="L128" s="263" t="str">
        <f t="shared" si="7"/>
        <v/>
      </c>
      <c r="M128" s="188">
        <f t="shared" si="2"/>
        <v>0</v>
      </c>
      <c r="N128" s="329"/>
      <c r="O128" s="408"/>
      <c r="P128" s="414"/>
      <c r="Q128" s="329"/>
      <c r="R128" s="414"/>
      <c r="S128" s="329"/>
      <c r="T128" s="329"/>
      <c r="U128" s="335"/>
      <c r="V128" s="332"/>
      <c r="W128" s="335"/>
      <c r="X128" s="332"/>
      <c r="Y128" s="405"/>
      <c r="Z128" s="341"/>
      <c r="AA128" s="341"/>
      <c r="AB128" s="399"/>
      <c r="AC128" s="420"/>
    </row>
    <row r="129" spans="1:30" s="130" customFormat="1" ht="15" hidden="1" customHeight="1" x14ac:dyDescent="0.25">
      <c r="A129" s="108"/>
      <c r="B129" s="163"/>
      <c r="C129" s="164"/>
      <c r="D129" s="126"/>
      <c r="E129" s="265"/>
      <c r="F129" s="128"/>
      <c r="G129" s="276"/>
      <c r="H129" s="276"/>
      <c r="I129" s="291"/>
      <c r="J129" s="291"/>
      <c r="K129" s="263" t="str">
        <f t="shared" si="6"/>
        <v/>
      </c>
      <c r="L129" s="263" t="str">
        <f t="shared" si="7"/>
        <v/>
      </c>
      <c r="M129" s="188">
        <f t="shared" ref="M129:M233" si="8">ROUND(IF(G129&gt;0,G129*K129,"0")+IF(H129&gt;0,(H129/1.5)*L129,"0"),1)</f>
        <v>0</v>
      </c>
      <c r="N129" s="329"/>
      <c r="O129" s="408"/>
      <c r="P129" s="414"/>
      <c r="Q129" s="329"/>
      <c r="R129" s="414"/>
      <c r="S129" s="329"/>
      <c r="T129" s="329"/>
      <c r="U129" s="335"/>
      <c r="V129" s="332"/>
      <c r="W129" s="335"/>
      <c r="X129" s="332"/>
      <c r="Y129" s="405"/>
      <c r="Z129" s="341"/>
      <c r="AA129" s="341"/>
      <c r="AB129" s="399"/>
      <c r="AC129" s="420"/>
    </row>
    <row r="130" spans="1:30" s="130" customFormat="1" ht="15" x14ac:dyDescent="0.25">
      <c r="A130" s="109"/>
      <c r="B130" s="267">
        <f>SUM(M111:M130)</f>
        <v>371</v>
      </c>
      <c r="C130" s="166"/>
      <c r="D130" s="126"/>
      <c r="E130" s="265"/>
      <c r="F130" s="128"/>
      <c r="G130" s="276"/>
      <c r="H130" s="276"/>
      <c r="I130" s="291"/>
      <c r="J130" s="291"/>
      <c r="K130" s="263" t="str">
        <f t="shared" si="6"/>
        <v/>
      </c>
      <c r="L130" s="263" t="str">
        <f t="shared" si="7"/>
        <v/>
      </c>
      <c r="M130" s="188">
        <f t="shared" si="8"/>
        <v>0</v>
      </c>
      <c r="N130" s="330"/>
      <c r="O130" s="409"/>
      <c r="P130" s="415"/>
      <c r="Q130" s="330"/>
      <c r="R130" s="415"/>
      <c r="S130" s="330"/>
      <c r="T130" s="330"/>
      <c r="U130" s="336"/>
      <c r="V130" s="333"/>
      <c r="W130" s="336"/>
      <c r="X130" s="333"/>
      <c r="Y130" s="406"/>
      <c r="Z130" s="342"/>
      <c r="AA130" s="342"/>
      <c r="AB130" s="400"/>
      <c r="AC130" s="421"/>
    </row>
    <row r="131" spans="1:30" s="130" customFormat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252</v>
      </c>
      <c r="E131" s="265" t="s">
        <v>253</v>
      </c>
      <c r="F131" s="128" t="s">
        <v>216</v>
      </c>
      <c r="G131" s="276"/>
      <c r="H131" s="276">
        <v>60</v>
      </c>
      <c r="I131" s="291">
        <v>21</v>
      </c>
      <c r="J131" s="291"/>
      <c r="K131" s="263" t="str">
        <f t="shared" si="6"/>
        <v/>
      </c>
      <c r="L131" s="263">
        <f t="shared" si="7"/>
        <v>1</v>
      </c>
      <c r="M131" s="188">
        <f t="shared" si="8"/>
        <v>40</v>
      </c>
      <c r="N131" s="328">
        <f>'[2]danh sach'!O17</f>
        <v>72.5</v>
      </c>
      <c r="O131" s="407"/>
      <c r="P131" s="413">
        <f>SUM(M131:M150)+N131+O131</f>
        <v>431.1</v>
      </c>
      <c r="Q131" s="328">
        <v>411</v>
      </c>
      <c r="R131" s="413">
        <f>'Mau B2'!L17</f>
        <v>209.1</v>
      </c>
      <c r="S131" s="328">
        <f>'[2]danh sach'!J17</f>
        <v>290</v>
      </c>
      <c r="T131" s="328">
        <f>'[3]danh sach'!R16</f>
        <v>217.5</v>
      </c>
      <c r="U131" s="334">
        <v>500</v>
      </c>
      <c r="V131" s="331">
        <f>U131</f>
        <v>500</v>
      </c>
      <c r="W131" s="334">
        <v>360</v>
      </c>
      <c r="X131" s="331">
        <f>W131</f>
        <v>360</v>
      </c>
      <c r="Y131" s="404">
        <f>ROUND((P131-T131),1)</f>
        <v>213.6</v>
      </c>
      <c r="Z131" s="340">
        <f>IF(OR(SUM(V131:V150)="",SUM(Q131:Q150)=""),0,ROUND(IF(SUM(U131:U150)=500,(SUM(Q131:Q150)-SUM(V131:V150))/3.2,IF(SUM(U131:U150)=600,(SUM(Q131:Q150)-SUM(V131:V150))/2.8,0)),1))</f>
        <v>-27.8</v>
      </c>
      <c r="AA131" s="340">
        <f>IF(OR(SUM(X131:X150)="",SUM(R131:R150)=""),0,ROUND(IF(SUM(W131:W150)=360,(SUM(R131:R150)-SUM(X131:X150))/3.2,IF(SUM(W131:W150)=260,(SUM(R131:R150)-SUM(X131:X150))/2.8,0)),1))</f>
        <v>-47.2</v>
      </c>
      <c r="AB131" s="398"/>
      <c r="AC131" s="419">
        <f>SUM(Y131:AA150)</f>
        <v>138.59999999999997</v>
      </c>
      <c r="AD131" s="17" t="s">
        <v>534</v>
      </c>
    </row>
    <row r="132" spans="1:30" s="130" customFormat="1" ht="15" x14ac:dyDescent="0.25">
      <c r="A132" s="108"/>
      <c r="B132" s="163"/>
      <c r="C132" s="164"/>
      <c r="D132" s="272" t="s">
        <v>252</v>
      </c>
      <c r="E132" s="265" t="s">
        <v>287</v>
      </c>
      <c r="F132" s="128" t="s">
        <v>216</v>
      </c>
      <c r="G132" s="276"/>
      <c r="H132" s="276">
        <v>60</v>
      </c>
      <c r="I132" s="291">
        <v>20</v>
      </c>
      <c r="J132" s="291"/>
      <c r="K132" s="263" t="str">
        <f t="shared" si="6"/>
        <v/>
      </c>
      <c r="L132" s="263">
        <f t="shared" si="7"/>
        <v>1</v>
      </c>
      <c r="M132" s="188">
        <f t="shared" si="8"/>
        <v>40</v>
      </c>
      <c r="N132" s="329"/>
      <c r="O132" s="408"/>
      <c r="P132" s="414"/>
      <c r="Q132" s="329"/>
      <c r="R132" s="414"/>
      <c r="S132" s="329"/>
      <c r="T132" s="329"/>
      <c r="U132" s="335"/>
      <c r="V132" s="332"/>
      <c r="W132" s="335"/>
      <c r="X132" s="332"/>
      <c r="Y132" s="405"/>
      <c r="Z132" s="341"/>
      <c r="AA132" s="341"/>
      <c r="AB132" s="399"/>
      <c r="AC132" s="420"/>
    </row>
    <row r="133" spans="1:30" s="130" customFormat="1" ht="15" x14ac:dyDescent="0.25">
      <c r="A133" s="108"/>
      <c r="B133" s="163"/>
      <c r="C133" s="164"/>
      <c r="D133" s="272" t="s">
        <v>252</v>
      </c>
      <c r="E133" s="265" t="s">
        <v>383</v>
      </c>
      <c r="F133" s="128" t="s">
        <v>216</v>
      </c>
      <c r="G133" s="276"/>
      <c r="H133" s="276">
        <v>60</v>
      </c>
      <c r="I133" s="291">
        <v>20</v>
      </c>
      <c r="J133" s="291"/>
      <c r="K133" s="263" t="str">
        <f t="shared" si="6"/>
        <v/>
      </c>
      <c r="L133" s="263">
        <f t="shared" si="7"/>
        <v>1</v>
      </c>
      <c r="M133" s="188">
        <f t="shared" si="8"/>
        <v>40</v>
      </c>
      <c r="N133" s="329"/>
      <c r="O133" s="408"/>
      <c r="P133" s="414"/>
      <c r="Q133" s="329"/>
      <c r="R133" s="414"/>
      <c r="S133" s="329"/>
      <c r="T133" s="329"/>
      <c r="U133" s="335"/>
      <c r="V133" s="332"/>
      <c r="W133" s="335"/>
      <c r="X133" s="332"/>
      <c r="Y133" s="405"/>
      <c r="Z133" s="341"/>
      <c r="AA133" s="341"/>
      <c r="AB133" s="399"/>
      <c r="AC133" s="420"/>
    </row>
    <row r="134" spans="1:30" s="130" customFormat="1" ht="15" x14ac:dyDescent="0.25">
      <c r="A134" s="108"/>
      <c r="B134" s="163"/>
      <c r="C134" s="164"/>
      <c r="D134" s="272" t="s">
        <v>254</v>
      </c>
      <c r="E134" s="265" t="s">
        <v>255</v>
      </c>
      <c r="F134" s="128" t="s">
        <v>216</v>
      </c>
      <c r="G134" s="276"/>
      <c r="H134" s="276">
        <v>120</v>
      </c>
      <c r="I134" s="291">
        <v>20</v>
      </c>
      <c r="J134" s="291"/>
      <c r="K134" s="263" t="str">
        <f t="shared" si="6"/>
        <v/>
      </c>
      <c r="L134" s="263">
        <f t="shared" si="7"/>
        <v>1</v>
      </c>
      <c r="M134" s="188">
        <f t="shared" si="8"/>
        <v>80</v>
      </c>
      <c r="N134" s="329"/>
      <c r="O134" s="408"/>
      <c r="P134" s="414"/>
      <c r="Q134" s="329"/>
      <c r="R134" s="414"/>
      <c r="S134" s="329"/>
      <c r="T134" s="329"/>
      <c r="U134" s="335"/>
      <c r="V134" s="332"/>
      <c r="W134" s="335"/>
      <c r="X134" s="332"/>
      <c r="Y134" s="405"/>
      <c r="Z134" s="341"/>
      <c r="AA134" s="341"/>
      <c r="AB134" s="399"/>
      <c r="AC134" s="420"/>
    </row>
    <row r="135" spans="1:30" s="130" customFormat="1" ht="15" x14ac:dyDescent="0.25">
      <c r="A135" s="108"/>
      <c r="B135" s="163"/>
      <c r="C135" s="164"/>
      <c r="D135" s="272" t="s">
        <v>254</v>
      </c>
      <c r="E135" s="265" t="s">
        <v>256</v>
      </c>
      <c r="F135" s="128" t="s">
        <v>216</v>
      </c>
      <c r="G135" s="276"/>
      <c r="H135" s="276">
        <v>120</v>
      </c>
      <c r="I135" s="291">
        <v>28</v>
      </c>
      <c r="J135" s="291"/>
      <c r="K135" s="263" t="str">
        <f t="shared" si="6"/>
        <v/>
      </c>
      <c r="L135" s="263">
        <f t="shared" si="7"/>
        <v>1</v>
      </c>
      <c r="M135" s="188">
        <f t="shared" si="8"/>
        <v>80</v>
      </c>
      <c r="N135" s="329"/>
      <c r="O135" s="408"/>
      <c r="P135" s="414"/>
      <c r="Q135" s="329"/>
      <c r="R135" s="414"/>
      <c r="S135" s="329"/>
      <c r="T135" s="329"/>
      <c r="U135" s="335"/>
      <c r="V135" s="332"/>
      <c r="W135" s="335"/>
      <c r="X135" s="332"/>
      <c r="Y135" s="405"/>
      <c r="Z135" s="341"/>
      <c r="AA135" s="341"/>
      <c r="AB135" s="399"/>
      <c r="AC135" s="420"/>
    </row>
    <row r="136" spans="1:30" s="130" customFormat="1" ht="24" x14ac:dyDescent="0.25">
      <c r="A136" s="108"/>
      <c r="B136" s="163"/>
      <c r="C136" s="164"/>
      <c r="D136" s="287" t="s">
        <v>476</v>
      </c>
      <c r="E136" s="284" t="s">
        <v>318</v>
      </c>
      <c r="F136" s="285" t="s">
        <v>216</v>
      </c>
      <c r="G136" s="286"/>
      <c r="H136" s="286">
        <v>5</v>
      </c>
      <c r="I136" s="291">
        <v>18</v>
      </c>
      <c r="J136" s="291"/>
      <c r="K136" s="263" t="str">
        <f t="shared" si="6"/>
        <v/>
      </c>
      <c r="L136" s="263">
        <f t="shared" si="7"/>
        <v>1</v>
      </c>
      <c r="M136" s="188">
        <f t="shared" si="8"/>
        <v>3.3</v>
      </c>
      <c r="N136" s="329"/>
      <c r="O136" s="408"/>
      <c r="P136" s="414"/>
      <c r="Q136" s="329"/>
      <c r="R136" s="414"/>
      <c r="S136" s="329"/>
      <c r="T136" s="329"/>
      <c r="U136" s="335"/>
      <c r="V136" s="332"/>
      <c r="W136" s="335"/>
      <c r="X136" s="332"/>
      <c r="Y136" s="405"/>
      <c r="Z136" s="341"/>
      <c r="AA136" s="341"/>
      <c r="AB136" s="399"/>
      <c r="AC136" s="420"/>
    </row>
    <row r="137" spans="1:30" s="130" customFormat="1" ht="24" x14ac:dyDescent="0.25">
      <c r="A137" s="108"/>
      <c r="B137" s="163"/>
      <c r="C137" s="164"/>
      <c r="D137" s="287" t="s">
        <v>476</v>
      </c>
      <c r="E137" s="284" t="s">
        <v>357</v>
      </c>
      <c r="F137" s="285" t="s">
        <v>216</v>
      </c>
      <c r="G137" s="286"/>
      <c r="H137" s="286">
        <v>5</v>
      </c>
      <c r="I137" s="291">
        <v>18</v>
      </c>
      <c r="J137" s="291"/>
      <c r="K137" s="263" t="str">
        <f t="shared" si="6"/>
        <v/>
      </c>
      <c r="L137" s="263">
        <f t="shared" si="7"/>
        <v>1</v>
      </c>
      <c r="M137" s="188">
        <f t="shared" si="8"/>
        <v>3.3</v>
      </c>
      <c r="N137" s="329"/>
      <c r="O137" s="408"/>
      <c r="P137" s="414"/>
      <c r="Q137" s="329"/>
      <c r="R137" s="414"/>
      <c r="S137" s="329"/>
      <c r="T137" s="329"/>
      <c r="U137" s="335"/>
      <c r="V137" s="332"/>
      <c r="W137" s="335"/>
      <c r="X137" s="332"/>
      <c r="Y137" s="405"/>
      <c r="Z137" s="341"/>
      <c r="AA137" s="341"/>
      <c r="AB137" s="399"/>
      <c r="AC137" s="420"/>
    </row>
    <row r="138" spans="1:30" s="130" customFormat="1" ht="24" x14ac:dyDescent="0.25">
      <c r="A138" s="108"/>
      <c r="B138" s="163"/>
      <c r="C138" s="164"/>
      <c r="D138" s="287" t="s">
        <v>476</v>
      </c>
      <c r="E138" s="284" t="s">
        <v>427</v>
      </c>
      <c r="F138" s="285" t="s">
        <v>216</v>
      </c>
      <c r="G138" s="276"/>
      <c r="H138" s="286">
        <v>5</v>
      </c>
      <c r="I138" s="291">
        <v>20</v>
      </c>
      <c r="J138" s="291"/>
      <c r="K138" s="263" t="str">
        <f t="shared" si="6"/>
        <v/>
      </c>
      <c r="L138" s="263">
        <f t="shared" si="7"/>
        <v>1</v>
      </c>
      <c r="M138" s="188">
        <f t="shared" si="8"/>
        <v>3.3</v>
      </c>
      <c r="N138" s="329"/>
      <c r="O138" s="408"/>
      <c r="P138" s="414"/>
      <c r="Q138" s="329"/>
      <c r="R138" s="414"/>
      <c r="S138" s="329"/>
      <c r="T138" s="329"/>
      <c r="U138" s="335"/>
      <c r="V138" s="332"/>
      <c r="W138" s="335"/>
      <c r="X138" s="332"/>
      <c r="Y138" s="405"/>
      <c r="Z138" s="341"/>
      <c r="AA138" s="341"/>
      <c r="AB138" s="399"/>
      <c r="AC138" s="420"/>
    </row>
    <row r="139" spans="1:30" s="130" customFormat="1" ht="24.75" x14ac:dyDescent="0.25">
      <c r="A139" s="108"/>
      <c r="B139" s="163"/>
      <c r="C139" s="164"/>
      <c r="D139" s="280" t="s">
        <v>469</v>
      </c>
      <c r="E139" s="265" t="s">
        <v>257</v>
      </c>
      <c r="F139" s="128" t="s">
        <v>217</v>
      </c>
      <c r="G139" s="276"/>
      <c r="H139" s="276">
        <f>90-5</f>
        <v>85</v>
      </c>
      <c r="I139" s="291">
        <v>25</v>
      </c>
      <c r="J139" s="291"/>
      <c r="K139" s="263" t="str">
        <f t="shared" si="6"/>
        <v/>
      </c>
      <c r="L139" s="263">
        <f t="shared" si="7"/>
        <v>1</v>
      </c>
      <c r="M139" s="188">
        <f t="shared" si="8"/>
        <v>56.7</v>
      </c>
      <c r="N139" s="329"/>
      <c r="O139" s="408"/>
      <c r="P139" s="414"/>
      <c r="Q139" s="329"/>
      <c r="R139" s="414"/>
      <c r="S139" s="329"/>
      <c r="T139" s="329"/>
      <c r="U139" s="335"/>
      <c r="V139" s="332"/>
      <c r="W139" s="335"/>
      <c r="X139" s="332"/>
      <c r="Y139" s="405"/>
      <c r="Z139" s="341"/>
      <c r="AA139" s="341"/>
      <c r="AB139" s="399"/>
      <c r="AC139" s="420"/>
    </row>
    <row r="140" spans="1:30" s="130" customFormat="1" ht="24.75" x14ac:dyDescent="0.25">
      <c r="A140" s="108"/>
      <c r="B140" s="163"/>
      <c r="C140" s="164"/>
      <c r="D140" s="151" t="s">
        <v>506</v>
      </c>
      <c r="E140" s="265" t="s">
        <v>271</v>
      </c>
      <c r="F140" s="128">
        <v>2</v>
      </c>
      <c r="G140" s="276">
        <v>6</v>
      </c>
      <c r="H140" s="276"/>
      <c r="I140" s="291">
        <v>53</v>
      </c>
      <c r="J140" s="291"/>
      <c r="K140" s="263">
        <f t="shared" si="6"/>
        <v>1</v>
      </c>
      <c r="L140" s="263" t="str">
        <f t="shared" si="7"/>
        <v/>
      </c>
      <c r="M140" s="188">
        <f t="shared" si="8"/>
        <v>6</v>
      </c>
      <c r="N140" s="329"/>
      <c r="O140" s="408"/>
      <c r="P140" s="414"/>
      <c r="Q140" s="329"/>
      <c r="R140" s="414"/>
      <c r="S140" s="329"/>
      <c r="T140" s="329"/>
      <c r="U140" s="335"/>
      <c r="V140" s="332"/>
      <c r="W140" s="335"/>
      <c r="X140" s="332"/>
      <c r="Y140" s="405"/>
      <c r="Z140" s="341"/>
      <c r="AA140" s="341"/>
      <c r="AB140" s="399"/>
      <c r="AC140" s="420"/>
    </row>
    <row r="141" spans="1:30" s="130" customFormat="1" ht="24.75" x14ac:dyDescent="0.25">
      <c r="A141" s="108"/>
      <c r="B141" s="163"/>
      <c r="C141" s="164"/>
      <c r="D141" s="151" t="s">
        <v>506</v>
      </c>
      <c r="E141" s="265" t="s">
        <v>338</v>
      </c>
      <c r="F141" s="128">
        <v>2</v>
      </c>
      <c r="G141" s="276">
        <v>6</v>
      </c>
      <c r="H141" s="276"/>
      <c r="I141" s="291">
        <v>50</v>
      </c>
      <c r="J141" s="291"/>
      <c r="K141" s="263">
        <f t="shared" si="6"/>
        <v>1</v>
      </c>
      <c r="L141" s="263" t="str">
        <f t="shared" si="7"/>
        <v/>
      </c>
      <c r="M141" s="188">
        <f t="shared" si="8"/>
        <v>6</v>
      </c>
      <c r="N141" s="329"/>
      <c r="O141" s="408"/>
      <c r="P141" s="414"/>
      <c r="Q141" s="329"/>
      <c r="R141" s="414"/>
      <c r="S141" s="329"/>
      <c r="T141" s="329"/>
      <c r="U141" s="335"/>
      <c r="V141" s="332"/>
      <c r="W141" s="335"/>
      <c r="X141" s="332"/>
      <c r="Y141" s="405"/>
      <c r="Z141" s="341"/>
      <c r="AA141" s="341"/>
      <c r="AB141" s="399"/>
      <c r="AC141" s="420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91"/>
      <c r="J142" s="291"/>
      <c r="K142" s="263" t="str">
        <f t="shared" si="6"/>
        <v/>
      </c>
      <c r="L142" s="263" t="str">
        <f t="shared" si="7"/>
        <v/>
      </c>
      <c r="M142" s="188">
        <f t="shared" si="8"/>
        <v>0</v>
      </c>
      <c r="N142" s="329"/>
      <c r="O142" s="408"/>
      <c r="P142" s="414"/>
      <c r="Q142" s="329"/>
      <c r="R142" s="414"/>
      <c r="S142" s="329"/>
      <c r="T142" s="329"/>
      <c r="U142" s="335"/>
      <c r="V142" s="332"/>
      <c r="W142" s="335"/>
      <c r="X142" s="332"/>
      <c r="Y142" s="405"/>
      <c r="Z142" s="341"/>
      <c r="AA142" s="341"/>
      <c r="AB142" s="399"/>
      <c r="AC142" s="420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91"/>
      <c r="J143" s="291"/>
      <c r="K143" s="263" t="str">
        <f t="shared" si="6"/>
        <v/>
      </c>
      <c r="L143" s="263" t="str">
        <f t="shared" si="7"/>
        <v/>
      </c>
      <c r="M143" s="188">
        <f t="shared" si="8"/>
        <v>0</v>
      </c>
      <c r="N143" s="329"/>
      <c r="O143" s="408"/>
      <c r="P143" s="414"/>
      <c r="Q143" s="329"/>
      <c r="R143" s="414"/>
      <c r="S143" s="329"/>
      <c r="T143" s="329"/>
      <c r="U143" s="335"/>
      <c r="V143" s="332"/>
      <c r="W143" s="335"/>
      <c r="X143" s="332"/>
      <c r="Y143" s="405"/>
      <c r="Z143" s="341"/>
      <c r="AA143" s="341"/>
      <c r="AB143" s="399"/>
      <c r="AC143" s="420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91"/>
      <c r="J144" s="291"/>
      <c r="K144" s="263" t="str">
        <f t="shared" si="6"/>
        <v/>
      </c>
      <c r="L144" s="263" t="str">
        <f t="shared" si="7"/>
        <v/>
      </c>
      <c r="M144" s="188">
        <f t="shared" si="8"/>
        <v>0</v>
      </c>
      <c r="N144" s="329"/>
      <c r="O144" s="408"/>
      <c r="P144" s="414"/>
      <c r="Q144" s="329"/>
      <c r="R144" s="414"/>
      <c r="S144" s="329"/>
      <c r="T144" s="329"/>
      <c r="U144" s="335"/>
      <c r="V144" s="332"/>
      <c r="W144" s="335"/>
      <c r="X144" s="332"/>
      <c r="Y144" s="405"/>
      <c r="Z144" s="341"/>
      <c r="AA144" s="341"/>
      <c r="AB144" s="399"/>
      <c r="AC144" s="420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91"/>
      <c r="J145" s="291"/>
      <c r="K145" s="263" t="str">
        <f t="shared" si="6"/>
        <v/>
      </c>
      <c r="L145" s="263" t="str">
        <f t="shared" si="7"/>
        <v/>
      </c>
      <c r="M145" s="188">
        <f t="shared" si="8"/>
        <v>0</v>
      </c>
      <c r="N145" s="329"/>
      <c r="O145" s="408"/>
      <c r="P145" s="414"/>
      <c r="Q145" s="329"/>
      <c r="R145" s="414"/>
      <c r="S145" s="329"/>
      <c r="T145" s="329"/>
      <c r="U145" s="335"/>
      <c r="V145" s="332"/>
      <c r="W145" s="335"/>
      <c r="X145" s="332"/>
      <c r="Y145" s="405"/>
      <c r="Z145" s="341"/>
      <c r="AA145" s="341"/>
      <c r="AB145" s="399"/>
      <c r="AC145" s="420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91"/>
      <c r="J146" s="291"/>
      <c r="K146" s="263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263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8">
        <f t="shared" si="8"/>
        <v>0</v>
      </c>
      <c r="N146" s="329"/>
      <c r="O146" s="408"/>
      <c r="P146" s="414"/>
      <c r="Q146" s="329"/>
      <c r="R146" s="414"/>
      <c r="S146" s="329"/>
      <c r="T146" s="329"/>
      <c r="U146" s="335"/>
      <c r="V146" s="332"/>
      <c r="W146" s="335"/>
      <c r="X146" s="332"/>
      <c r="Y146" s="405"/>
      <c r="Z146" s="341"/>
      <c r="AA146" s="341"/>
      <c r="AB146" s="399"/>
      <c r="AC146" s="420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91"/>
      <c r="J147" s="291"/>
      <c r="K147" s="263" t="str">
        <f t="shared" si="9"/>
        <v/>
      </c>
      <c r="L147" s="263" t="str">
        <f t="shared" si="10"/>
        <v/>
      </c>
      <c r="M147" s="188">
        <f t="shared" si="8"/>
        <v>0</v>
      </c>
      <c r="N147" s="329"/>
      <c r="O147" s="408"/>
      <c r="P147" s="414"/>
      <c r="Q147" s="329"/>
      <c r="R147" s="414"/>
      <c r="S147" s="329"/>
      <c r="T147" s="329"/>
      <c r="U147" s="335"/>
      <c r="V147" s="332"/>
      <c r="W147" s="335"/>
      <c r="X147" s="332"/>
      <c r="Y147" s="405"/>
      <c r="Z147" s="341"/>
      <c r="AA147" s="341"/>
      <c r="AB147" s="399"/>
      <c r="AC147" s="420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91"/>
      <c r="J148" s="291"/>
      <c r="K148" s="263" t="str">
        <f t="shared" si="9"/>
        <v/>
      </c>
      <c r="L148" s="263" t="str">
        <f t="shared" si="10"/>
        <v/>
      </c>
      <c r="M148" s="188">
        <f t="shared" si="8"/>
        <v>0</v>
      </c>
      <c r="N148" s="329"/>
      <c r="O148" s="408"/>
      <c r="P148" s="414"/>
      <c r="Q148" s="329"/>
      <c r="R148" s="414"/>
      <c r="S148" s="329"/>
      <c r="T148" s="329"/>
      <c r="U148" s="335"/>
      <c r="V148" s="332"/>
      <c r="W148" s="335"/>
      <c r="X148" s="332"/>
      <c r="Y148" s="405"/>
      <c r="Z148" s="341"/>
      <c r="AA148" s="341"/>
      <c r="AB148" s="399"/>
      <c r="AC148" s="420"/>
    </row>
    <row r="149" spans="1:30" s="130" customFormat="1" ht="15" hidden="1" customHeight="1" x14ac:dyDescent="0.25">
      <c r="A149" s="108"/>
      <c r="B149" s="163"/>
      <c r="C149" s="164"/>
      <c r="D149" s="126"/>
      <c r="E149" s="265"/>
      <c r="F149" s="128"/>
      <c r="G149" s="276"/>
      <c r="H149" s="276"/>
      <c r="I149" s="291"/>
      <c r="J149" s="291"/>
      <c r="K149" s="263" t="str">
        <f t="shared" si="9"/>
        <v/>
      </c>
      <c r="L149" s="263" t="str">
        <f t="shared" si="10"/>
        <v/>
      </c>
      <c r="M149" s="188">
        <f t="shared" si="8"/>
        <v>0</v>
      </c>
      <c r="N149" s="329"/>
      <c r="O149" s="408"/>
      <c r="P149" s="414"/>
      <c r="Q149" s="329"/>
      <c r="R149" s="414"/>
      <c r="S149" s="329"/>
      <c r="T149" s="329"/>
      <c r="U149" s="335"/>
      <c r="V149" s="332"/>
      <c r="W149" s="335"/>
      <c r="X149" s="332"/>
      <c r="Y149" s="405"/>
      <c r="Z149" s="341"/>
      <c r="AA149" s="341"/>
      <c r="AB149" s="399"/>
      <c r="AC149" s="420"/>
    </row>
    <row r="150" spans="1:30" s="130" customFormat="1" ht="15" x14ac:dyDescent="0.25">
      <c r="A150" s="109"/>
      <c r="B150" s="267">
        <f>SUM(M131:M150)</f>
        <v>358.6</v>
      </c>
      <c r="C150" s="166"/>
      <c r="D150" s="126"/>
      <c r="E150" s="265"/>
      <c r="F150" s="128"/>
      <c r="G150" s="276"/>
      <c r="H150" s="276"/>
      <c r="I150" s="291"/>
      <c r="J150" s="291"/>
      <c r="K150" s="263" t="str">
        <f t="shared" si="9"/>
        <v/>
      </c>
      <c r="L150" s="263" t="str">
        <f t="shared" si="10"/>
        <v/>
      </c>
      <c r="M150" s="188">
        <f t="shared" si="8"/>
        <v>0</v>
      </c>
      <c r="N150" s="330"/>
      <c r="O150" s="409"/>
      <c r="P150" s="415"/>
      <c r="Q150" s="330"/>
      <c r="R150" s="415"/>
      <c r="S150" s="330"/>
      <c r="T150" s="330"/>
      <c r="U150" s="336"/>
      <c r="V150" s="333"/>
      <c r="W150" s="336"/>
      <c r="X150" s="333"/>
      <c r="Y150" s="406"/>
      <c r="Z150" s="342"/>
      <c r="AA150" s="342"/>
      <c r="AB150" s="400"/>
      <c r="AC150" s="421"/>
    </row>
    <row r="151" spans="1:30" s="130" customFormat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 t="s">
        <v>258</v>
      </c>
      <c r="E151" s="265" t="s">
        <v>259</v>
      </c>
      <c r="F151" s="128" t="s">
        <v>216</v>
      </c>
      <c r="G151" s="276">
        <v>45</v>
      </c>
      <c r="H151" s="276"/>
      <c r="I151" s="292">
        <v>13</v>
      </c>
      <c r="J151" s="274"/>
      <c r="K151" s="263">
        <f t="shared" si="9"/>
        <v>1</v>
      </c>
      <c r="L151" s="263" t="str">
        <f t="shared" si="10"/>
        <v/>
      </c>
      <c r="M151" s="188">
        <f t="shared" si="8"/>
        <v>45</v>
      </c>
      <c r="N151" s="328">
        <f>'[2]danh sach'!O18</f>
        <v>58</v>
      </c>
      <c r="O151" s="407"/>
      <c r="P151" s="413">
        <f>SUM(M151:M170)+N151+O151</f>
        <v>368.09999999999997</v>
      </c>
      <c r="Q151" s="328">
        <v>278</v>
      </c>
      <c r="R151" s="413">
        <f>'Mau B2'!L18</f>
        <v>323.39999999999998</v>
      </c>
      <c r="S151" s="328">
        <f>'[2]danh sach'!J18</f>
        <v>290</v>
      </c>
      <c r="T151" s="328">
        <f>'[3]danh sach'!R17</f>
        <v>232</v>
      </c>
      <c r="U151" s="334">
        <v>500</v>
      </c>
      <c r="V151" s="331">
        <f>U151</f>
        <v>500</v>
      </c>
      <c r="W151" s="334">
        <v>360</v>
      </c>
      <c r="X151" s="331">
        <f>W151</f>
        <v>360</v>
      </c>
      <c r="Y151" s="404">
        <f>ROUND((P151-T151),1)</f>
        <v>136.1</v>
      </c>
      <c r="Z151" s="340">
        <f>IF(OR(SUM(V151:V170)="",SUM(Q151:Q170)=""),0,ROUND(IF(SUM(U151:U170)=500,(SUM(Q151:Q170)-SUM(V151:V170))/3.2,IF(SUM(U151:U170)=600,(SUM(Q151:Q170)-SUM(V151:V170))/2.8,0)),1))</f>
        <v>-69.400000000000006</v>
      </c>
      <c r="AA151" s="340">
        <f>IF(OR(SUM(X151:X170)="",SUM(R151:R170)=""),0,ROUND(IF(SUM(W151:W170)=360,(SUM(R151:R170)-SUM(X151:X170))/3.2,IF(SUM(W151:W170)=260,(SUM(R151:R170)-SUM(X151:X170))/2.8,0)),1))</f>
        <v>-11.4</v>
      </c>
      <c r="AB151" s="398">
        <v>231.5</v>
      </c>
      <c r="AC151" s="419">
        <f>SUM(Y151:AA170)</f>
        <v>55.29999999999999</v>
      </c>
      <c r="AD151" s="17" t="s">
        <v>534</v>
      </c>
    </row>
    <row r="152" spans="1:30" s="130" customFormat="1" ht="15" x14ac:dyDescent="0.25">
      <c r="A152" s="108"/>
      <c r="B152" s="163"/>
      <c r="C152" s="164"/>
      <c r="D152" s="272" t="s">
        <v>260</v>
      </c>
      <c r="E152" s="265" t="s">
        <v>386</v>
      </c>
      <c r="F152" s="128" t="s">
        <v>216</v>
      </c>
      <c r="G152" s="276">
        <v>30</v>
      </c>
      <c r="H152" s="276"/>
      <c r="I152" s="292">
        <v>36</v>
      </c>
      <c r="J152" s="274"/>
      <c r="K152" s="263">
        <f t="shared" si="9"/>
        <v>1</v>
      </c>
      <c r="L152" s="263" t="str">
        <f t="shared" si="10"/>
        <v/>
      </c>
      <c r="M152" s="188">
        <f t="shared" si="8"/>
        <v>30</v>
      </c>
      <c r="N152" s="329"/>
      <c r="O152" s="408"/>
      <c r="P152" s="414"/>
      <c r="Q152" s="329"/>
      <c r="R152" s="414"/>
      <c r="S152" s="329"/>
      <c r="T152" s="329"/>
      <c r="U152" s="335"/>
      <c r="V152" s="332"/>
      <c r="W152" s="335"/>
      <c r="X152" s="332"/>
      <c r="Y152" s="405"/>
      <c r="Z152" s="341"/>
      <c r="AA152" s="341"/>
      <c r="AB152" s="399"/>
      <c r="AC152" s="420"/>
    </row>
    <row r="153" spans="1:30" s="130" customFormat="1" ht="15" x14ac:dyDescent="0.25">
      <c r="A153" s="108"/>
      <c r="B153" s="163"/>
      <c r="C153" s="164"/>
      <c r="D153" s="272" t="s">
        <v>260</v>
      </c>
      <c r="E153" s="265" t="s">
        <v>387</v>
      </c>
      <c r="F153" s="128" t="s">
        <v>216</v>
      </c>
      <c r="G153" s="276">
        <v>30</v>
      </c>
      <c r="H153" s="276"/>
      <c r="I153" s="292">
        <v>40</v>
      </c>
      <c r="J153" s="274"/>
      <c r="K153" s="263">
        <f t="shared" si="9"/>
        <v>1</v>
      </c>
      <c r="L153" s="263" t="str">
        <f t="shared" si="10"/>
        <v/>
      </c>
      <c r="M153" s="188">
        <f t="shared" si="8"/>
        <v>30</v>
      </c>
      <c r="N153" s="329"/>
      <c r="O153" s="408"/>
      <c r="P153" s="414"/>
      <c r="Q153" s="329"/>
      <c r="R153" s="414"/>
      <c r="S153" s="329"/>
      <c r="T153" s="329"/>
      <c r="U153" s="335"/>
      <c r="V153" s="332"/>
      <c r="W153" s="335"/>
      <c r="X153" s="332"/>
      <c r="Y153" s="405"/>
      <c r="Z153" s="341"/>
      <c r="AA153" s="341"/>
      <c r="AB153" s="399"/>
      <c r="AC153" s="420"/>
    </row>
    <row r="154" spans="1:30" s="130" customFormat="1" ht="15" x14ac:dyDescent="0.25">
      <c r="A154" s="108"/>
      <c r="B154" s="163"/>
      <c r="C154" s="164"/>
      <c r="D154" s="272" t="s">
        <v>260</v>
      </c>
      <c r="E154" s="265" t="s">
        <v>388</v>
      </c>
      <c r="F154" s="128" t="s">
        <v>216</v>
      </c>
      <c r="G154" s="276">
        <v>30</v>
      </c>
      <c r="H154" s="276"/>
      <c r="I154" s="292">
        <v>28</v>
      </c>
      <c r="J154" s="274"/>
      <c r="K154" s="263">
        <f t="shared" si="9"/>
        <v>1</v>
      </c>
      <c r="L154" s="263" t="str">
        <f t="shared" si="10"/>
        <v/>
      </c>
      <c r="M154" s="188">
        <f t="shared" si="8"/>
        <v>30</v>
      </c>
      <c r="N154" s="329"/>
      <c r="O154" s="408"/>
      <c r="P154" s="414"/>
      <c r="Q154" s="329"/>
      <c r="R154" s="414"/>
      <c r="S154" s="329"/>
      <c r="T154" s="329"/>
      <c r="U154" s="335"/>
      <c r="V154" s="332"/>
      <c r="W154" s="335"/>
      <c r="X154" s="332"/>
      <c r="Y154" s="405"/>
      <c r="Z154" s="341"/>
      <c r="AA154" s="341"/>
      <c r="AB154" s="399"/>
      <c r="AC154" s="420"/>
    </row>
    <row r="155" spans="1:30" s="130" customFormat="1" ht="15" x14ac:dyDescent="0.25">
      <c r="A155" s="108"/>
      <c r="B155" s="163"/>
      <c r="C155" s="164"/>
      <c r="D155" s="272" t="s">
        <v>261</v>
      </c>
      <c r="E155" s="265" t="s">
        <v>389</v>
      </c>
      <c r="F155" s="128" t="s">
        <v>216</v>
      </c>
      <c r="G155" s="276"/>
      <c r="H155" s="276">
        <v>60</v>
      </c>
      <c r="I155" s="292">
        <v>39</v>
      </c>
      <c r="J155" s="274"/>
      <c r="K155" s="263" t="str">
        <f t="shared" si="9"/>
        <v/>
      </c>
      <c r="L155" s="263">
        <f t="shared" si="10"/>
        <v>1.2</v>
      </c>
      <c r="M155" s="188">
        <f t="shared" si="8"/>
        <v>48</v>
      </c>
      <c r="N155" s="329"/>
      <c r="O155" s="408"/>
      <c r="P155" s="414"/>
      <c r="Q155" s="329"/>
      <c r="R155" s="414"/>
      <c r="S155" s="329"/>
      <c r="T155" s="329"/>
      <c r="U155" s="335"/>
      <c r="V155" s="332"/>
      <c r="W155" s="335"/>
      <c r="X155" s="332"/>
      <c r="Y155" s="405"/>
      <c r="Z155" s="341"/>
      <c r="AA155" s="341"/>
      <c r="AB155" s="399"/>
      <c r="AC155" s="420"/>
    </row>
    <row r="156" spans="1:30" s="130" customFormat="1" ht="15" x14ac:dyDescent="0.25">
      <c r="A156" s="108"/>
      <c r="B156" s="163"/>
      <c r="C156" s="164"/>
      <c r="D156" s="272" t="s">
        <v>261</v>
      </c>
      <c r="E156" s="265" t="s">
        <v>452</v>
      </c>
      <c r="F156" s="128" t="s">
        <v>216</v>
      </c>
      <c r="G156" s="276"/>
      <c r="H156" s="276">
        <v>24</v>
      </c>
      <c r="I156" s="292">
        <v>38</v>
      </c>
      <c r="J156" s="274"/>
      <c r="K156" s="263" t="str">
        <f t="shared" si="9"/>
        <v/>
      </c>
      <c r="L156" s="263">
        <f t="shared" si="10"/>
        <v>1.2</v>
      </c>
      <c r="M156" s="188">
        <f t="shared" si="8"/>
        <v>19.2</v>
      </c>
      <c r="N156" s="329"/>
      <c r="O156" s="408"/>
      <c r="P156" s="414"/>
      <c r="Q156" s="329"/>
      <c r="R156" s="414"/>
      <c r="S156" s="329"/>
      <c r="T156" s="329"/>
      <c r="U156" s="335"/>
      <c r="V156" s="332"/>
      <c r="W156" s="335"/>
      <c r="X156" s="332"/>
      <c r="Y156" s="405"/>
      <c r="Z156" s="341"/>
      <c r="AA156" s="341"/>
      <c r="AB156" s="399"/>
      <c r="AC156" s="420"/>
    </row>
    <row r="157" spans="1:30" s="130" customFormat="1" ht="24.75" x14ac:dyDescent="0.25">
      <c r="A157" s="108"/>
      <c r="B157" s="163"/>
      <c r="C157" s="164"/>
      <c r="D157" s="280" t="s">
        <v>466</v>
      </c>
      <c r="E157" s="265" t="s">
        <v>238</v>
      </c>
      <c r="F157" s="128" t="s">
        <v>216</v>
      </c>
      <c r="G157" s="276">
        <v>2</v>
      </c>
      <c r="H157" s="276"/>
      <c r="I157" s="291">
        <v>77</v>
      </c>
      <c r="J157" s="274"/>
      <c r="K157" s="263">
        <f t="shared" si="9"/>
        <v>1.2</v>
      </c>
      <c r="L157" s="263" t="str">
        <f t="shared" si="10"/>
        <v/>
      </c>
      <c r="M157" s="188">
        <f t="shared" si="8"/>
        <v>2.4</v>
      </c>
      <c r="N157" s="329"/>
      <c r="O157" s="408"/>
      <c r="P157" s="414"/>
      <c r="Q157" s="329"/>
      <c r="R157" s="414"/>
      <c r="S157" s="329"/>
      <c r="T157" s="329"/>
      <c r="U157" s="335"/>
      <c r="V157" s="332"/>
      <c r="W157" s="335"/>
      <c r="X157" s="332"/>
      <c r="Y157" s="405"/>
      <c r="Z157" s="341"/>
      <c r="AA157" s="341"/>
      <c r="AB157" s="399"/>
      <c r="AC157" s="420"/>
    </row>
    <row r="158" spans="1:30" s="130" customFormat="1" ht="24.75" x14ac:dyDescent="0.25">
      <c r="A158" s="108"/>
      <c r="B158" s="163"/>
      <c r="C158" s="164"/>
      <c r="D158" s="280" t="s">
        <v>468</v>
      </c>
      <c r="E158" s="265" t="s">
        <v>452</v>
      </c>
      <c r="F158" s="128" t="s">
        <v>216</v>
      </c>
      <c r="G158" s="276"/>
      <c r="H158" s="276">
        <v>4</v>
      </c>
      <c r="I158" s="291">
        <v>38</v>
      </c>
      <c r="J158" s="274"/>
      <c r="K158" s="263" t="str">
        <f t="shared" si="9"/>
        <v/>
      </c>
      <c r="L158" s="263">
        <f t="shared" si="10"/>
        <v>1.2</v>
      </c>
      <c r="M158" s="188">
        <f t="shared" si="8"/>
        <v>3.2</v>
      </c>
      <c r="N158" s="329"/>
      <c r="O158" s="408"/>
      <c r="P158" s="414"/>
      <c r="Q158" s="329"/>
      <c r="R158" s="414"/>
      <c r="S158" s="329"/>
      <c r="T158" s="329"/>
      <c r="U158" s="335"/>
      <c r="V158" s="332"/>
      <c r="W158" s="335"/>
      <c r="X158" s="332"/>
      <c r="Y158" s="405"/>
      <c r="Z158" s="341"/>
      <c r="AA158" s="341"/>
      <c r="AB158" s="399"/>
      <c r="AC158" s="420"/>
    </row>
    <row r="159" spans="1:30" s="130" customFormat="1" ht="15" x14ac:dyDescent="0.25">
      <c r="A159" s="108"/>
      <c r="B159" s="163"/>
      <c r="C159" s="164"/>
      <c r="D159" s="272" t="s">
        <v>239</v>
      </c>
      <c r="E159" s="265" t="s">
        <v>232</v>
      </c>
      <c r="F159" s="128" t="s">
        <v>217</v>
      </c>
      <c r="G159" s="276">
        <v>30</v>
      </c>
      <c r="H159" s="276"/>
      <c r="I159" s="291">
        <v>50</v>
      </c>
      <c r="J159" s="291">
        <v>18</v>
      </c>
      <c r="K159" s="263">
        <f t="shared" si="9"/>
        <v>1.2100000000000002</v>
      </c>
      <c r="L159" s="263" t="str">
        <f t="shared" si="10"/>
        <v/>
      </c>
      <c r="M159" s="188">
        <f t="shared" si="8"/>
        <v>36.299999999999997</v>
      </c>
      <c r="N159" s="329"/>
      <c r="O159" s="408"/>
      <c r="P159" s="414"/>
      <c r="Q159" s="329"/>
      <c r="R159" s="414"/>
      <c r="S159" s="329"/>
      <c r="T159" s="329"/>
      <c r="U159" s="335"/>
      <c r="V159" s="332"/>
      <c r="W159" s="335"/>
      <c r="X159" s="332"/>
      <c r="Y159" s="405"/>
      <c r="Z159" s="341"/>
      <c r="AA159" s="341"/>
      <c r="AB159" s="399"/>
      <c r="AC159" s="420"/>
    </row>
    <row r="160" spans="1:30" s="130" customFormat="1" ht="15" x14ac:dyDescent="0.25">
      <c r="A160" s="108"/>
      <c r="B160" s="163"/>
      <c r="C160" s="164"/>
      <c r="D160" s="272" t="s">
        <v>239</v>
      </c>
      <c r="E160" s="265" t="s">
        <v>384</v>
      </c>
      <c r="F160" s="128" t="s">
        <v>217</v>
      </c>
      <c r="G160" s="276">
        <v>30</v>
      </c>
      <c r="H160" s="276"/>
      <c r="I160" s="291">
        <v>49</v>
      </c>
      <c r="J160" s="291">
        <v>2</v>
      </c>
      <c r="K160" s="263">
        <f t="shared" si="9"/>
        <v>1.1000000000000001</v>
      </c>
      <c r="L160" s="263" t="str">
        <f t="shared" si="10"/>
        <v/>
      </c>
      <c r="M160" s="188">
        <f t="shared" si="8"/>
        <v>33</v>
      </c>
      <c r="N160" s="329"/>
      <c r="O160" s="408"/>
      <c r="P160" s="414"/>
      <c r="Q160" s="329"/>
      <c r="R160" s="414"/>
      <c r="S160" s="329"/>
      <c r="T160" s="329"/>
      <c r="U160" s="335"/>
      <c r="V160" s="332"/>
      <c r="W160" s="335"/>
      <c r="X160" s="332"/>
      <c r="Y160" s="405"/>
      <c r="Z160" s="341"/>
      <c r="AA160" s="341"/>
      <c r="AB160" s="399"/>
      <c r="AC160" s="420"/>
    </row>
    <row r="161" spans="1:30" s="130" customFormat="1" ht="15" x14ac:dyDescent="0.25">
      <c r="A161" s="108"/>
      <c r="B161" s="163"/>
      <c r="C161" s="164"/>
      <c r="D161" s="272" t="s">
        <v>239</v>
      </c>
      <c r="E161" s="265" t="s">
        <v>385</v>
      </c>
      <c r="F161" s="128" t="s">
        <v>217</v>
      </c>
      <c r="G161" s="276">
        <v>30</v>
      </c>
      <c r="H161" s="276"/>
      <c r="I161" s="291">
        <v>48</v>
      </c>
      <c r="J161" s="291">
        <v>2</v>
      </c>
      <c r="K161" s="263">
        <f t="shared" si="9"/>
        <v>1.1000000000000001</v>
      </c>
      <c r="L161" s="263" t="str">
        <f t="shared" si="10"/>
        <v/>
      </c>
      <c r="M161" s="188">
        <f t="shared" si="8"/>
        <v>33</v>
      </c>
      <c r="N161" s="329"/>
      <c r="O161" s="408"/>
      <c r="P161" s="414"/>
      <c r="Q161" s="329"/>
      <c r="R161" s="414"/>
      <c r="S161" s="329"/>
      <c r="T161" s="329"/>
      <c r="U161" s="335"/>
      <c r="V161" s="332"/>
      <c r="W161" s="335"/>
      <c r="X161" s="332"/>
      <c r="Y161" s="405"/>
      <c r="Z161" s="341"/>
      <c r="AA161" s="341"/>
      <c r="AB161" s="399"/>
      <c r="AC161" s="420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91"/>
      <c r="J162" s="291"/>
      <c r="K162" s="263" t="str">
        <f t="shared" si="9"/>
        <v/>
      </c>
      <c r="L162" s="263" t="str">
        <f t="shared" si="10"/>
        <v/>
      </c>
      <c r="M162" s="188">
        <f t="shared" si="8"/>
        <v>0</v>
      </c>
      <c r="N162" s="329"/>
      <c r="O162" s="408"/>
      <c r="P162" s="414"/>
      <c r="Q162" s="329"/>
      <c r="R162" s="414"/>
      <c r="S162" s="329"/>
      <c r="T162" s="329"/>
      <c r="U162" s="335"/>
      <c r="V162" s="332"/>
      <c r="W162" s="335"/>
      <c r="X162" s="332"/>
      <c r="Y162" s="405"/>
      <c r="Z162" s="341"/>
      <c r="AA162" s="341"/>
      <c r="AB162" s="399"/>
      <c r="AC162" s="420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91"/>
      <c r="J163" s="291"/>
      <c r="K163" s="263" t="str">
        <f t="shared" si="9"/>
        <v/>
      </c>
      <c r="L163" s="263" t="str">
        <f t="shared" si="10"/>
        <v/>
      </c>
      <c r="M163" s="188">
        <f t="shared" si="8"/>
        <v>0</v>
      </c>
      <c r="N163" s="329"/>
      <c r="O163" s="408"/>
      <c r="P163" s="414"/>
      <c r="Q163" s="329"/>
      <c r="R163" s="414"/>
      <c r="S163" s="329"/>
      <c r="T163" s="329"/>
      <c r="U163" s="335"/>
      <c r="V163" s="332"/>
      <c r="W163" s="335"/>
      <c r="X163" s="332"/>
      <c r="Y163" s="405"/>
      <c r="Z163" s="341"/>
      <c r="AA163" s="341"/>
      <c r="AB163" s="399"/>
      <c r="AC163" s="420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91"/>
      <c r="J164" s="291"/>
      <c r="K164" s="263" t="str">
        <f t="shared" si="9"/>
        <v/>
      </c>
      <c r="L164" s="263" t="str">
        <f t="shared" si="10"/>
        <v/>
      </c>
      <c r="M164" s="188">
        <f t="shared" si="8"/>
        <v>0</v>
      </c>
      <c r="N164" s="329"/>
      <c r="O164" s="408"/>
      <c r="P164" s="414"/>
      <c r="Q164" s="329"/>
      <c r="R164" s="414"/>
      <c r="S164" s="329"/>
      <c r="T164" s="329"/>
      <c r="U164" s="335"/>
      <c r="V164" s="332"/>
      <c r="W164" s="335"/>
      <c r="X164" s="332"/>
      <c r="Y164" s="405"/>
      <c r="Z164" s="341"/>
      <c r="AA164" s="341"/>
      <c r="AB164" s="399"/>
      <c r="AC164" s="420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91"/>
      <c r="J165" s="291"/>
      <c r="K165" s="263" t="str">
        <f t="shared" si="9"/>
        <v/>
      </c>
      <c r="L165" s="263" t="str">
        <f t="shared" si="10"/>
        <v/>
      </c>
      <c r="M165" s="188">
        <f t="shared" si="8"/>
        <v>0</v>
      </c>
      <c r="N165" s="329"/>
      <c r="O165" s="408"/>
      <c r="P165" s="414"/>
      <c r="Q165" s="329"/>
      <c r="R165" s="414"/>
      <c r="S165" s="329"/>
      <c r="T165" s="329"/>
      <c r="U165" s="335"/>
      <c r="V165" s="332"/>
      <c r="W165" s="335"/>
      <c r="X165" s="332"/>
      <c r="Y165" s="405"/>
      <c r="Z165" s="341"/>
      <c r="AA165" s="341"/>
      <c r="AB165" s="399"/>
      <c r="AC165" s="420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91"/>
      <c r="J166" s="291"/>
      <c r="K166" s="263" t="str">
        <f t="shared" si="9"/>
        <v/>
      </c>
      <c r="L166" s="263" t="str">
        <f t="shared" si="10"/>
        <v/>
      </c>
      <c r="M166" s="188">
        <f t="shared" si="8"/>
        <v>0</v>
      </c>
      <c r="N166" s="329"/>
      <c r="O166" s="408"/>
      <c r="P166" s="414"/>
      <c r="Q166" s="329"/>
      <c r="R166" s="414"/>
      <c r="S166" s="329"/>
      <c r="T166" s="329"/>
      <c r="U166" s="335"/>
      <c r="V166" s="332"/>
      <c r="W166" s="335"/>
      <c r="X166" s="332"/>
      <c r="Y166" s="405"/>
      <c r="Z166" s="341"/>
      <c r="AA166" s="341"/>
      <c r="AB166" s="399"/>
      <c r="AC166" s="420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91"/>
      <c r="J167" s="291"/>
      <c r="K167" s="263" t="str">
        <f t="shared" si="9"/>
        <v/>
      </c>
      <c r="L167" s="263" t="str">
        <f t="shared" si="10"/>
        <v/>
      </c>
      <c r="M167" s="188">
        <f t="shared" si="8"/>
        <v>0</v>
      </c>
      <c r="N167" s="329"/>
      <c r="O167" s="408"/>
      <c r="P167" s="414"/>
      <c r="Q167" s="329"/>
      <c r="R167" s="414"/>
      <c r="S167" s="329"/>
      <c r="T167" s="329"/>
      <c r="U167" s="335"/>
      <c r="V167" s="332"/>
      <c r="W167" s="335"/>
      <c r="X167" s="332"/>
      <c r="Y167" s="405"/>
      <c r="Z167" s="341"/>
      <c r="AA167" s="341"/>
      <c r="AB167" s="399"/>
      <c r="AC167" s="420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91"/>
      <c r="J168" s="291"/>
      <c r="K168" s="263" t="str">
        <f t="shared" si="9"/>
        <v/>
      </c>
      <c r="L168" s="263" t="str">
        <f t="shared" si="10"/>
        <v/>
      </c>
      <c r="M168" s="188">
        <f t="shared" si="8"/>
        <v>0</v>
      </c>
      <c r="N168" s="329"/>
      <c r="O168" s="408"/>
      <c r="P168" s="414"/>
      <c r="Q168" s="329"/>
      <c r="R168" s="414"/>
      <c r="S168" s="329"/>
      <c r="T168" s="329"/>
      <c r="U168" s="335"/>
      <c r="V168" s="332"/>
      <c r="W168" s="335"/>
      <c r="X168" s="332"/>
      <c r="Y168" s="405"/>
      <c r="Z168" s="341"/>
      <c r="AA168" s="341"/>
      <c r="AB168" s="399"/>
      <c r="AC168" s="420"/>
    </row>
    <row r="169" spans="1:30" s="130" customFormat="1" ht="15" hidden="1" customHeight="1" x14ac:dyDescent="0.25">
      <c r="A169" s="108"/>
      <c r="B169" s="163"/>
      <c r="C169" s="164"/>
      <c r="D169" s="126"/>
      <c r="E169" s="265"/>
      <c r="F169" s="128"/>
      <c r="G169" s="276"/>
      <c r="H169" s="276"/>
      <c r="I169" s="291"/>
      <c r="J169" s="291"/>
      <c r="K169" s="263" t="str">
        <f t="shared" si="9"/>
        <v/>
      </c>
      <c r="L169" s="263" t="str">
        <f t="shared" si="10"/>
        <v/>
      </c>
      <c r="M169" s="188">
        <f t="shared" si="8"/>
        <v>0</v>
      </c>
      <c r="N169" s="329"/>
      <c r="O169" s="408"/>
      <c r="P169" s="414"/>
      <c r="Q169" s="329"/>
      <c r="R169" s="414"/>
      <c r="S169" s="329"/>
      <c r="T169" s="329"/>
      <c r="U169" s="335"/>
      <c r="V169" s="332"/>
      <c r="W169" s="335"/>
      <c r="X169" s="332"/>
      <c r="Y169" s="405"/>
      <c r="Z169" s="341"/>
      <c r="AA169" s="341"/>
      <c r="AB169" s="399"/>
      <c r="AC169" s="420"/>
    </row>
    <row r="170" spans="1:30" s="130" customFormat="1" ht="15" x14ac:dyDescent="0.25">
      <c r="A170" s="109"/>
      <c r="B170" s="267">
        <f>SUM(M151:M170)</f>
        <v>310.09999999999997</v>
      </c>
      <c r="C170" s="166"/>
      <c r="D170" s="126"/>
      <c r="E170" s="265"/>
      <c r="F170" s="128"/>
      <c r="G170" s="276"/>
      <c r="H170" s="276"/>
      <c r="I170" s="291"/>
      <c r="J170" s="291"/>
      <c r="K170" s="263" t="str">
        <f t="shared" si="9"/>
        <v/>
      </c>
      <c r="L170" s="263" t="str">
        <f t="shared" si="10"/>
        <v/>
      </c>
      <c r="M170" s="188">
        <f t="shared" si="8"/>
        <v>0</v>
      </c>
      <c r="N170" s="330"/>
      <c r="O170" s="409"/>
      <c r="P170" s="415"/>
      <c r="Q170" s="330"/>
      <c r="R170" s="415"/>
      <c r="S170" s="330"/>
      <c r="T170" s="330"/>
      <c r="U170" s="336"/>
      <c r="V170" s="333"/>
      <c r="W170" s="336"/>
      <c r="X170" s="333"/>
      <c r="Y170" s="406"/>
      <c r="Z170" s="342"/>
      <c r="AA170" s="342"/>
      <c r="AB170" s="400"/>
      <c r="AC170" s="421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 t="s">
        <v>219</v>
      </c>
      <c r="E171" s="265" t="s">
        <v>221</v>
      </c>
      <c r="F171" s="128" t="s">
        <v>216</v>
      </c>
      <c r="G171" s="276">
        <v>30</v>
      </c>
      <c r="H171" s="276"/>
      <c r="I171" s="291">
        <v>18</v>
      </c>
      <c r="J171" s="291"/>
      <c r="K171" s="263">
        <f t="shared" si="9"/>
        <v>1</v>
      </c>
      <c r="L171" s="263" t="str">
        <f t="shared" si="10"/>
        <v/>
      </c>
      <c r="M171" s="188">
        <f t="shared" si="8"/>
        <v>30</v>
      </c>
      <c r="N171" s="328">
        <v>17.8</v>
      </c>
      <c r="O171" s="407"/>
      <c r="P171" s="413">
        <f>SUM(M171:M190)+N171+O171</f>
        <v>316.2</v>
      </c>
      <c r="Q171" s="328">
        <v>33</v>
      </c>
      <c r="R171" s="413">
        <f>'Mau B2'!L19</f>
        <v>250.9</v>
      </c>
      <c r="S171" s="328">
        <f>'[2]danh sach'!J19</f>
        <v>290</v>
      </c>
      <c r="T171" s="328">
        <f>'[3]danh sach'!R18</f>
        <v>256.39999999999998</v>
      </c>
      <c r="U171" s="334">
        <v>500</v>
      </c>
      <c r="V171" s="331">
        <v>409.1</v>
      </c>
      <c r="W171" s="334">
        <v>360</v>
      </c>
      <c r="X171" s="331">
        <v>295</v>
      </c>
      <c r="Y171" s="404">
        <f>ROUND((P171-T171),1)</f>
        <v>59.8</v>
      </c>
      <c r="Z171" s="340">
        <f>IF(OR(SUM(V171:V190)="",SUM(Q171:Q190)=""),0,ROUND(IF(SUM(U171:U190)=500,(SUM(Q171:Q190)-SUM(V171:V190))/3.2,IF(SUM(U171:U190)=600,(SUM(Q171:Q190)-SUM(V171:V190))/2.8,0)),1))</f>
        <v>-117.5</v>
      </c>
      <c r="AA171" s="340">
        <f>IF(OR(SUM(X171:X190)="",SUM(R171:R190)=""),0,ROUND(IF(SUM(W171:W190)=360,(SUM(R171:R190)-SUM(X171:X190))/3.2,IF(SUM(W171:W190)=260,(SUM(R171:R190)-SUM(X171:X190))/2.8,0)),1))</f>
        <v>-13.8</v>
      </c>
      <c r="AB171" s="398"/>
      <c r="AC171" s="419">
        <f>SUM(Y171:AA190)</f>
        <v>-71.5</v>
      </c>
      <c r="AD171" s="17" t="s">
        <v>535</v>
      </c>
    </row>
    <row r="172" spans="1:30" s="130" customFormat="1" ht="15" x14ac:dyDescent="0.25">
      <c r="A172" s="108"/>
      <c r="B172" s="163"/>
      <c r="C172" s="164"/>
      <c r="D172" s="272" t="s">
        <v>219</v>
      </c>
      <c r="E172" s="265" t="s">
        <v>238</v>
      </c>
      <c r="F172" s="128" t="s">
        <v>216</v>
      </c>
      <c r="G172" s="276">
        <v>30</v>
      </c>
      <c r="H172" s="276"/>
      <c r="I172" s="291">
        <v>77</v>
      </c>
      <c r="J172" s="291"/>
      <c r="K172" s="263">
        <f t="shared" si="9"/>
        <v>1.2</v>
      </c>
      <c r="L172" s="263" t="str">
        <f t="shared" si="10"/>
        <v/>
      </c>
      <c r="M172" s="188">
        <f t="shared" si="8"/>
        <v>36</v>
      </c>
      <c r="N172" s="329"/>
      <c r="O172" s="408"/>
      <c r="P172" s="414"/>
      <c r="Q172" s="329"/>
      <c r="R172" s="414"/>
      <c r="S172" s="329"/>
      <c r="T172" s="329"/>
      <c r="U172" s="335"/>
      <c r="V172" s="332"/>
      <c r="W172" s="335"/>
      <c r="X172" s="332"/>
      <c r="Y172" s="405"/>
      <c r="Z172" s="341"/>
      <c r="AA172" s="341"/>
      <c r="AB172" s="399"/>
      <c r="AC172" s="420"/>
    </row>
    <row r="173" spans="1:30" s="130" customFormat="1" ht="15" x14ac:dyDescent="0.25">
      <c r="A173" s="108"/>
      <c r="B173" s="163"/>
      <c r="C173" s="164"/>
      <c r="D173" s="272" t="s">
        <v>265</v>
      </c>
      <c r="E173" s="265" t="s">
        <v>266</v>
      </c>
      <c r="F173" s="128" t="s">
        <v>216</v>
      </c>
      <c r="G173" s="276"/>
      <c r="H173" s="276">
        <v>90</v>
      </c>
      <c r="I173" s="291">
        <v>13</v>
      </c>
      <c r="J173" s="291"/>
      <c r="K173" s="263" t="str">
        <f t="shared" si="9"/>
        <v/>
      </c>
      <c r="L173" s="263">
        <f t="shared" si="10"/>
        <v>1</v>
      </c>
      <c r="M173" s="188">
        <f t="shared" si="8"/>
        <v>60</v>
      </c>
      <c r="N173" s="329"/>
      <c r="O173" s="408"/>
      <c r="P173" s="414"/>
      <c r="Q173" s="329"/>
      <c r="R173" s="414"/>
      <c r="S173" s="329"/>
      <c r="T173" s="329"/>
      <c r="U173" s="335"/>
      <c r="V173" s="332"/>
      <c r="W173" s="335"/>
      <c r="X173" s="332"/>
      <c r="Y173" s="405"/>
      <c r="Z173" s="341"/>
      <c r="AA173" s="341"/>
      <c r="AB173" s="399"/>
      <c r="AC173" s="420"/>
    </row>
    <row r="174" spans="1:30" s="130" customFormat="1" ht="15" x14ac:dyDescent="0.25">
      <c r="A174" s="108"/>
      <c r="B174" s="163"/>
      <c r="C174" s="164"/>
      <c r="D174" s="272" t="s">
        <v>267</v>
      </c>
      <c r="E174" s="265" t="s">
        <v>268</v>
      </c>
      <c r="F174" s="128" t="s">
        <v>217</v>
      </c>
      <c r="G174" s="276"/>
      <c r="H174" s="276">
        <v>60</v>
      </c>
      <c r="I174" s="291">
        <v>23</v>
      </c>
      <c r="J174" s="291"/>
      <c r="K174" s="263" t="str">
        <f t="shared" si="9"/>
        <v/>
      </c>
      <c r="L174" s="263">
        <f t="shared" si="10"/>
        <v>1.1000000000000001</v>
      </c>
      <c r="M174" s="188">
        <f t="shared" si="8"/>
        <v>44</v>
      </c>
      <c r="N174" s="329"/>
      <c r="O174" s="408"/>
      <c r="P174" s="414"/>
      <c r="Q174" s="329"/>
      <c r="R174" s="414"/>
      <c r="S174" s="329"/>
      <c r="T174" s="329"/>
      <c r="U174" s="335"/>
      <c r="V174" s="332"/>
      <c r="W174" s="335"/>
      <c r="X174" s="332"/>
      <c r="Y174" s="405"/>
      <c r="Z174" s="341"/>
      <c r="AA174" s="341"/>
      <c r="AB174" s="399"/>
      <c r="AC174" s="420"/>
    </row>
    <row r="175" spans="1:30" s="130" customFormat="1" ht="15" x14ac:dyDescent="0.25">
      <c r="A175" s="108"/>
      <c r="B175" s="163"/>
      <c r="C175" s="164"/>
      <c r="D175" s="272" t="s">
        <v>269</v>
      </c>
      <c r="E175" s="265" t="s">
        <v>222</v>
      </c>
      <c r="F175" s="128" t="s">
        <v>217</v>
      </c>
      <c r="G175" s="276"/>
      <c r="H175" s="276">
        <v>120</v>
      </c>
      <c r="I175" s="291">
        <v>13</v>
      </c>
      <c r="J175" s="291"/>
      <c r="K175" s="263" t="str">
        <f t="shared" si="9"/>
        <v/>
      </c>
      <c r="L175" s="263">
        <f t="shared" si="10"/>
        <v>1</v>
      </c>
      <c r="M175" s="188">
        <f t="shared" si="8"/>
        <v>80</v>
      </c>
      <c r="N175" s="329"/>
      <c r="O175" s="408"/>
      <c r="P175" s="414"/>
      <c r="Q175" s="329"/>
      <c r="R175" s="414"/>
      <c r="S175" s="329"/>
      <c r="T175" s="329"/>
      <c r="U175" s="335"/>
      <c r="V175" s="332"/>
      <c r="W175" s="335"/>
      <c r="X175" s="332"/>
      <c r="Y175" s="405"/>
      <c r="Z175" s="341"/>
      <c r="AA175" s="341"/>
      <c r="AB175" s="399"/>
      <c r="AC175" s="420"/>
    </row>
    <row r="176" spans="1:30" s="130" customFormat="1" ht="15" x14ac:dyDescent="0.25">
      <c r="A176" s="108"/>
      <c r="B176" s="163"/>
      <c r="C176" s="164"/>
      <c r="D176" s="272" t="s">
        <v>267</v>
      </c>
      <c r="E176" s="265" t="s">
        <v>493</v>
      </c>
      <c r="F176" s="128" t="s">
        <v>217</v>
      </c>
      <c r="G176" s="276"/>
      <c r="H176" s="276">
        <v>60</v>
      </c>
      <c r="I176" s="291">
        <v>30</v>
      </c>
      <c r="J176" s="291"/>
      <c r="K176" s="263" t="str">
        <f t="shared" si="9"/>
        <v/>
      </c>
      <c r="L176" s="263">
        <f t="shared" si="10"/>
        <v>1.2100000000000002</v>
      </c>
      <c r="M176" s="188">
        <f t="shared" si="8"/>
        <v>48.4</v>
      </c>
      <c r="N176" s="329"/>
      <c r="O176" s="408"/>
      <c r="P176" s="414"/>
      <c r="Q176" s="329"/>
      <c r="R176" s="414"/>
      <c r="S176" s="329"/>
      <c r="T176" s="329"/>
      <c r="U176" s="335"/>
      <c r="V176" s="332"/>
      <c r="W176" s="335"/>
      <c r="X176" s="332"/>
      <c r="Y176" s="405"/>
      <c r="Z176" s="341"/>
      <c r="AA176" s="341"/>
      <c r="AB176" s="399"/>
      <c r="AC176" s="420"/>
    </row>
    <row r="177" spans="1:30" s="130" customFormat="1" ht="15" hidden="1" customHeight="1" x14ac:dyDescent="0.25">
      <c r="A177" s="108"/>
      <c r="B177" s="163"/>
      <c r="C177" s="164"/>
      <c r="D177" s="126"/>
      <c r="E177" s="265"/>
      <c r="F177" s="128"/>
      <c r="G177" s="276"/>
      <c r="H177" s="276"/>
      <c r="I177" s="291"/>
      <c r="J177" s="291"/>
      <c r="K177" s="263" t="str">
        <f t="shared" si="9"/>
        <v/>
      </c>
      <c r="L177" s="263" t="str">
        <f t="shared" si="10"/>
        <v/>
      </c>
      <c r="M177" s="188">
        <f t="shared" si="8"/>
        <v>0</v>
      </c>
      <c r="N177" s="329"/>
      <c r="O177" s="408"/>
      <c r="P177" s="414"/>
      <c r="Q177" s="329"/>
      <c r="R177" s="414"/>
      <c r="S177" s="329"/>
      <c r="T177" s="329"/>
      <c r="U177" s="335"/>
      <c r="V177" s="332"/>
      <c r="W177" s="335"/>
      <c r="X177" s="332"/>
      <c r="Y177" s="405"/>
      <c r="Z177" s="341"/>
      <c r="AA177" s="341"/>
      <c r="AB177" s="399"/>
      <c r="AC177" s="420"/>
    </row>
    <row r="178" spans="1:30" s="130" customFormat="1" ht="15" hidden="1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91"/>
      <c r="J178" s="291"/>
      <c r="K178" s="263" t="str">
        <f t="shared" si="9"/>
        <v/>
      </c>
      <c r="L178" s="263" t="str">
        <f t="shared" si="10"/>
        <v/>
      </c>
      <c r="M178" s="188">
        <f t="shared" si="8"/>
        <v>0</v>
      </c>
      <c r="N178" s="329"/>
      <c r="O178" s="408"/>
      <c r="P178" s="414"/>
      <c r="Q178" s="329"/>
      <c r="R178" s="414"/>
      <c r="S178" s="329"/>
      <c r="T178" s="329"/>
      <c r="U178" s="335"/>
      <c r="V178" s="332"/>
      <c r="W178" s="335"/>
      <c r="X178" s="332"/>
      <c r="Y178" s="405"/>
      <c r="Z178" s="341"/>
      <c r="AA178" s="341"/>
      <c r="AB178" s="399"/>
      <c r="AC178" s="420"/>
    </row>
    <row r="179" spans="1:30" s="130" customFormat="1" ht="15" hidden="1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91"/>
      <c r="J179" s="291"/>
      <c r="K179" s="263" t="str">
        <f t="shared" si="9"/>
        <v/>
      </c>
      <c r="L179" s="263" t="str">
        <f t="shared" si="10"/>
        <v/>
      </c>
      <c r="M179" s="188">
        <f t="shared" si="8"/>
        <v>0</v>
      </c>
      <c r="N179" s="329"/>
      <c r="O179" s="408"/>
      <c r="P179" s="414"/>
      <c r="Q179" s="329"/>
      <c r="R179" s="414"/>
      <c r="S179" s="329"/>
      <c r="T179" s="329"/>
      <c r="U179" s="335"/>
      <c r="V179" s="332"/>
      <c r="W179" s="335"/>
      <c r="X179" s="332"/>
      <c r="Y179" s="405"/>
      <c r="Z179" s="341"/>
      <c r="AA179" s="341"/>
      <c r="AB179" s="399"/>
      <c r="AC179" s="420"/>
    </row>
    <row r="180" spans="1:30" s="130" customFormat="1" ht="15" hidden="1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91"/>
      <c r="J180" s="291"/>
      <c r="K180" s="263" t="str">
        <f t="shared" si="9"/>
        <v/>
      </c>
      <c r="L180" s="263" t="str">
        <f t="shared" si="10"/>
        <v/>
      </c>
      <c r="M180" s="188">
        <f t="shared" si="8"/>
        <v>0</v>
      </c>
      <c r="N180" s="329"/>
      <c r="O180" s="408"/>
      <c r="P180" s="414"/>
      <c r="Q180" s="329"/>
      <c r="R180" s="414"/>
      <c r="S180" s="329"/>
      <c r="T180" s="329"/>
      <c r="U180" s="335"/>
      <c r="V180" s="332"/>
      <c r="W180" s="335"/>
      <c r="X180" s="332"/>
      <c r="Y180" s="405"/>
      <c r="Z180" s="341"/>
      <c r="AA180" s="341"/>
      <c r="AB180" s="399"/>
      <c r="AC180" s="420"/>
    </row>
    <row r="181" spans="1:30" s="130" customFormat="1" ht="15" hidden="1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91"/>
      <c r="J181" s="291"/>
      <c r="K181" s="263" t="str">
        <f t="shared" si="9"/>
        <v/>
      </c>
      <c r="L181" s="263" t="str">
        <f t="shared" si="10"/>
        <v/>
      </c>
      <c r="M181" s="188">
        <f t="shared" si="8"/>
        <v>0</v>
      </c>
      <c r="N181" s="329"/>
      <c r="O181" s="408"/>
      <c r="P181" s="414"/>
      <c r="Q181" s="329"/>
      <c r="R181" s="414"/>
      <c r="S181" s="329"/>
      <c r="T181" s="329"/>
      <c r="U181" s="335"/>
      <c r="V181" s="332"/>
      <c r="W181" s="335"/>
      <c r="X181" s="332"/>
      <c r="Y181" s="405"/>
      <c r="Z181" s="341"/>
      <c r="AA181" s="341"/>
      <c r="AB181" s="399"/>
      <c r="AC181" s="420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91"/>
      <c r="J182" s="291"/>
      <c r="K182" s="263" t="str">
        <f t="shared" si="9"/>
        <v/>
      </c>
      <c r="L182" s="263" t="str">
        <f t="shared" si="10"/>
        <v/>
      </c>
      <c r="M182" s="188">
        <f t="shared" si="8"/>
        <v>0</v>
      </c>
      <c r="N182" s="329"/>
      <c r="O182" s="408"/>
      <c r="P182" s="414"/>
      <c r="Q182" s="329"/>
      <c r="R182" s="414"/>
      <c r="S182" s="329"/>
      <c r="T182" s="329"/>
      <c r="U182" s="335"/>
      <c r="V182" s="332"/>
      <c r="W182" s="335"/>
      <c r="X182" s="332"/>
      <c r="Y182" s="405"/>
      <c r="Z182" s="341"/>
      <c r="AA182" s="341"/>
      <c r="AB182" s="399"/>
      <c r="AC182" s="420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91"/>
      <c r="J183" s="291"/>
      <c r="K183" s="263" t="str">
        <f t="shared" si="9"/>
        <v/>
      </c>
      <c r="L183" s="263" t="str">
        <f t="shared" si="10"/>
        <v/>
      </c>
      <c r="M183" s="188">
        <f t="shared" si="8"/>
        <v>0</v>
      </c>
      <c r="N183" s="329"/>
      <c r="O183" s="408"/>
      <c r="P183" s="414"/>
      <c r="Q183" s="329"/>
      <c r="R183" s="414"/>
      <c r="S183" s="329"/>
      <c r="T183" s="329"/>
      <c r="U183" s="335"/>
      <c r="V183" s="332"/>
      <c r="W183" s="335"/>
      <c r="X183" s="332"/>
      <c r="Y183" s="405"/>
      <c r="Z183" s="341"/>
      <c r="AA183" s="341"/>
      <c r="AB183" s="399"/>
      <c r="AC183" s="420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91"/>
      <c r="J184" s="291"/>
      <c r="K184" s="263" t="str">
        <f t="shared" si="9"/>
        <v/>
      </c>
      <c r="L184" s="263" t="str">
        <f t="shared" si="10"/>
        <v/>
      </c>
      <c r="M184" s="188">
        <f t="shared" si="8"/>
        <v>0</v>
      </c>
      <c r="N184" s="329"/>
      <c r="O184" s="408"/>
      <c r="P184" s="414"/>
      <c r="Q184" s="329"/>
      <c r="R184" s="414"/>
      <c r="S184" s="329"/>
      <c r="T184" s="329"/>
      <c r="U184" s="335"/>
      <c r="V184" s="332"/>
      <c r="W184" s="335"/>
      <c r="X184" s="332"/>
      <c r="Y184" s="405"/>
      <c r="Z184" s="341"/>
      <c r="AA184" s="341"/>
      <c r="AB184" s="399"/>
      <c r="AC184" s="420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91"/>
      <c r="J185" s="291"/>
      <c r="K185" s="263" t="str">
        <f t="shared" si="9"/>
        <v/>
      </c>
      <c r="L185" s="263" t="str">
        <f t="shared" si="10"/>
        <v/>
      </c>
      <c r="M185" s="188">
        <f t="shared" si="8"/>
        <v>0</v>
      </c>
      <c r="N185" s="329"/>
      <c r="O185" s="408"/>
      <c r="P185" s="414"/>
      <c r="Q185" s="329"/>
      <c r="R185" s="414"/>
      <c r="S185" s="329"/>
      <c r="T185" s="329"/>
      <c r="U185" s="335"/>
      <c r="V185" s="332"/>
      <c r="W185" s="335"/>
      <c r="X185" s="332"/>
      <c r="Y185" s="405"/>
      <c r="Z185" s="341"/>
      <c r="AA185" s="341"/>
      <c r="AB185" s="399"/>
      <c r="AC185" s="420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91"/>
      <c r="J186" s="291"/>
      <c r="K186" s="263" t="str">
        <f t="shared" si="9"/>
        <v/>
      </c>
      <c r="L186" s="263" t="str">
        <f t="shared" si="10"/>
        <v/>
      </c>
      <c r="M186" s="188">
        <f t="shared" si="8"/>
        <v>0</v>
      </c>
      <c r="N186" s="329"/>
      <c r="O186" s="408"/>
      <c r="P186" s="414"/>
      <c r="Q186" s="329"/>
      <c r="R186" s="414"/>
      <c r="S186" s="329"/>
      <c r="T186" s="329"/>
      <c r="U186" s="335"/>
      <c r="V186" s="332"/>
      <c r="W186" s="335"/>
      <c r="X186" s="332"/>
      <c r="Y186" s="405"/>
      <c r="Z186" s="341"/>
      <c r="AA186" s="341"/>
      <c r="AB186" s="399"/>
      <c r="AC186" s="420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91"/>
      <c r="J187" s="291"/>
      <c r="K187" s="263" t="str">
        <f t="shared" si="9"/>
        <v/>
      </c>
      <c r="L187" s="263" t="str">
        <f t="shared" si="10"/>
        <v/>
      </c>
      <c r="M187" s="188">
        <f t="shared" si="8"/>
        <v>0</v>
      </c>
      <c r="N187" s="329"/>
      <c r="O187" s="408"/>
      <c r="P187" s="414"/>
      <c r="Q187" s="329"/>
      <c r="R187" s="414"/>
      <c r="S187" s="329"/>
      <c r="T187" s="329"/>
      <c r="U187" s="335"/>
      <c r="V187" s="332"/>
      <c r="W187" s="335"/>
      <c r="X187" s="332"/>
      <c r="Y187" s="405"/>
      <c r="Z187" s="341"/>
      <c r="AA187" s="341"/>
      <c r="AB187" s="399"/>
      <c r="AC187" s="420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91"/>
      <c r="J188" s="291"/>
      <c r="K188" s="263" t="str">
        <f t="shared" si="9"/>
        <v/>
      </c>
      <c r="L188" s="263" t="str">
        <f t="shared" si="10"/>
        <v/>
      </c>
      <c r="M188" s="188">
        <f t="shared" si="8"/>
        <v>0</v>
      </c>
      <c r="N188" s="329"/>
      <c r="O188" s="408"/>
      <c r="P188" s="414"/>
      <c r="Q188" s="329"/>
      <c r="R188" s="414"/>
      <c r="S188" s="329"/>
      <c r="T188" s="329"/>
      <c r="U188" s="335"/>
      <c r="V188" s="332"/>
      <c r="W188" s="335"/>
      <c r="X188" s="332"/>
      <c r="Y188" s="405"/>
      <c r="Z188" s="341"/>
      <c r="AA188" s="341"/>
      <c r="AB188" s="399"/>
      <c r="AC188" s="420"/>
    </row>
    <row r="189" spans="1:30" s="130" customFormat="1" ht="15" hidden="1" customHeight="1" x14ac:dyDescent="0.25">
      <c r="A189" s="108"/>
      <c r="B189" s="163"/>
      <c r="C189" s="164"/>
      <c r="D189" s="126"/>
      <c r="E189" s="265"/>
      <c r="F189" s="128"/>
      <c r="G189" s="276"/>
      <c r="H189" s="276"/>
      <c r="I189" s="291"/>
      <c r="J189" s="291"/>
      <c r="K189" s="263" t="str">
        <f t="shared" si="9"/>
        <v/>
      </c>
      <c r="L189" s="263" t="str">
        <f t="shared" si="10"/>
        <v/>
      </c>
      <c r="M189" s="188">
        <f t="shared" si="8"/>
        <v>0</v>
      </c>
      <c r="N189" s="329"/>
      <c r="O189" s="408"/>
      <c r="P189" s="414"/>
      <c r="Q189" s="329"/>
      <c r="R189" s="414"/>
      <c r="S189" s="329"/>
      <c r="T189" s="329"/>
      <c r="U189" s="335"/>
      <c r="V189" s="332"/>
      <c r="W189" s="335"/>
      <c r="X189" s="332"/>
      <c r="Y189" s="405"/>
      <c r="Z189" s="341"/>
      <c r="AA189" s="341"/>
      <c r="AB189" s="399"/>
      <c r="AC189" s="420"/>
    </row>
    <row r="190" spans="1:30" s="130" customFormat="1" ht="15" x14ac:dyDescent="0.25">
      <c r="A190" s="109"/>
      <c r="B190" s="267">
        <f>SUM(M171:M190)</f>
        <v>298.39999999999998</v>
      </c>
      <c r="C190" s="166"/>
      <c r="D190" s="126"/>
      <c r="E190" s="265"/>
      <c r="F190" s="128"/>
      <c r="G190" s="276"/>
      <c r="H190" s="276"/>
      <c r="I190" s="291"/>
      <c r="J190" s="291"/>
      <c r="K190" s="263" t="str">
        <f t="shared" si="9"/>
        <v/>
      </c>
      <c r="L190" s="263" t="str">
        <f t="shared" si="10"/>
        <v/>
      </c>
      <c r="M190" s="188">
        <f t="shared" si="8"/>
        <v>0</v>
      </c>
      <c r="N190" s="330"/>
      <c r="O190" s="409"/>
      <c r="P190" s="415"/>
      <c r="Q190" s="330"/>
      <c r="R190" s="415"/>
      <c r="S190" s="330"/>
      <c r="T190" s="330"/>
      <c r="U190" s="336"/>
      <c r="V190" s="333"/>
      <c r="W190" s="336"/>
      <c r="X190" s="333"/>
      <c r="Y190" s="406"/>
      <c r="Z190" s="342"/>
      <c r="AA190" s="342"/>
      <c r="AB190" s="400"/>
      <c r="AC190" s="421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 t="s">
        <v>270</v>
      </c>
      <c r="E191" s="265" t="s">
        <v>271</v>
      </c>
      <c r="F191" s="128" t="s">
        <v>216</v>
      </c>
      <c r="G191" s="276">
        <v>30</v>
      </c>
      <c r="H191" s="276"/>
      <c r="I191" s="291">
        <v>36</v>
      </c>
      <c r="J191" s="291"/>
      <c r="K191" s="263">
        <f t="shared" si="9"/>
        <v>1</v>
      </c>
      <c r="L191" s="263" t="str">
        <f t="shared" si="10"/>
        <v/>
      </c>
      <c r="M191" s="188">
        <f t="shared" si="8"/>
        <v>30</v>
      </c>
      <c r="N191" s="328">
        <f>'[2]danh sach'!O20</f>
        <v>21.75</v>
      </c>
      <c r="O191" s="407"/>
      <c r="P191" s="413">
        <f>SUM(M191:M210)+N191+O191</f>
        <v>428.05</v>
      </c>
      <c r="Q191" s="328">
        <v>161</v>
      </c>
      <c r="R191" s="413">
        <f>'Mau B2'!L20</f>
        <v>225.9</v>
      </c>
      <c r="S191" s="328">
        <f>'[2]danh sach'!J20</f>
        <v>290</v>
      </c>
      <c r="T191" s="328">
        <f>'[3]danh sach'!R19</f>
        <v>268.2</v>
      </c>
      <c r="U191" s="334">
        <v>500</v>
      </c>
      <c r="V191" s="331">
        <f>U191</f>
        <v>500</v>
      </c>
      <c r="W191" s="334">
        <v>360</v>
      </c>
      <c r="X191" s="331">
        <f>W191</f>
        <v>360</v>
      </c>
      <c r="Y191" s="404">
        <f>ROUND((P191-T191),1)</f>
        <v>159.9</v>
      </c>
      <c r="Z191" s="340">
        <f>IF(OR(SUM(V191:V210)="",SUM(Q191:Q210)=""),0,ROUND(IF(SUM(U191:U210)=500,(SUM(Q191:Q210)-SUM(V191:V210))/3.2,IF(SUM(U191:U210)=600,(SUM(Q191:Q210)-SUM(V191:V210))/2.8,0)),1))</f>
        <v>-105.9</v>
      </c>
      <c r="AA191" s="340">
        <f>IF(OR(SUM(X191:X210)="",SUM(R191:R210)=""),0,ROUND(IF(SUM(W191:W210)=360,(SUM(R191:R210)-SUM(X191:X210))/3.2,IF(SUM(W191:W210)=260,(SUM(R191:R210)-SUM(X191:X210))/2.8,0)),1))</f>
        <v>-41.9</v>
      </c>
      <c r="AB191" s="398"/>
      <c r="AC191" s="419">
        <f>SUM(Y191:AA210)</f>
        <v>12.100000000000001</v>
      </c>
      <c r="AD191" s="130" t="s">
        <v>536</v>
      </c>
    </row>
    <row r="192" spans="1:30" s="130" customFormat="1" ht="17.25" customHeight="1" x14ac:dyDescent="0.25">
      <c r="A192" s="108"/>
      <c r="B192" s="163"/>
      <c r="C192" s="164"/>
      <c r="D192" s="272" t="s">
        <v>272</v>
      </c>
      <c r="E192" s="265" t="s">
        <v>276</v>
      </c>
      <c r="F192" s="128" t="s">
        <v>216</v>
      </c>
      <c r="G192" s="276"/>
      <c r="H192" s="276">
        <v>60</v>
      </c>
      <c r="I192" s="291">
        <v>18</v>
      </c>
      <c r="J192" s="291"/>
      <c r="K192" s="263" t="str">
        <f t="shared" si="9"/>
        <v/>
      </c>
      <c r="L192" s="263">
        <f t="shared" si="10"/>
        <v>1</v>
      </c>
      <c r="M192" s="188">
        <f t="shared" si="8"/>
        <v>40</v>
      </c>
      <c r="N192" s="329"/>
      <c r="O192" s="408"/>
      <c r="P192" s="414"/>
      <c r="Q192" s="329"/>
      <c r="R192" s="414"/>
      <c r="S192" s="329"/>
      <c r="T192" s="329"/>
      <c r="U192" s="335"/>
      <c r="V192" s="332"/>
      <c r="W192" s="335"/>
      <c r="X192" s="332"/>
      <c r="Y192" s="405"/>
      <c r="Z192" s="341"/>
      <c r="AA192" s="341"/>
      <c r="AB192" s="399"/>
      <c r="AC192" s="420"/>
    </row>
    <row r="193" spans="1:29" s="130" customFormat="1" ht="21.75" customHeight="1" x14ac:dyDescent="0.25">
      <c r="A193" s="108"/>
      <c r="B193" s="163"/>
      <c r="C193" s="164"/>
      <c r="D193" s="272" t="s">
        <v>272</v>
      </c>
      <c r="E193" s="265" t="s">
        <v>390</v>
      </c>
      <c r="F193" s="128" t="s">
        <v>216</v>
      </c>
      <c r="G193" s="276"/>
      <c r="H193" s="276">
        <v>60</v>
      </c>
      <c r="I193" s="291">
        <v>18</v>
      </c>
      <c r="J193" s="291"/>
      <c r="K193" s="263" t="str">
        <f t="shared" si="9"/>
        <v/>
      </c>
      <c r="L193" s="263">
        <f t="shared" si="10"/>
        <v>1</v>
      </c>
      <c r="M193" s="188">
        <f t="shared" si="8"/>
        <v>40</v>
      </c>
      <c r="N193" s="329"/>
      <c r="O193" s="408"/>
      <c r="P193" s="414"/>
      <c r="Q193" s="329"/>
      <c r="R193" s="414"/>
      <c r="S193" s="329"/>
      <c r="T193" s="329"/>
      <c r="U193" s="335"/>
      <c r="V193" s="332"/>
      <c r="W193" s="335"/>
      <c r="X193" s="332"/>
      <c r="Y193" s="405"/>
      <c r="Z193" s="341"/>
      <c r="AA193" s="341"/>
      <c r="AB193" s="399"/>
      <c r="AC193" s="420"/>
    </row>
    <row r="194" spans="1:29" s="130" customFormat="1" ht="15" x14ac:dyDescent="0.25">
      <c r="A194" s="108"/>
      <c r="B194" s="163"/>
      <c r="C194" s="164"/>
      <c r="D194" s="272" t="s">
        <v>274</v>
      </c>
      <c r="E194" s="265" t="s">
        <v>276</v>
      </c>
      <c r="F194" s="128" t="s">
        <v>216</v>
      </c>
      <c r="G194" s="276"/>
      <c r="H194" s="276">
        <v>90</v>
      </c>
      <c r="I194" s="291">
        <v>18</v>
      </c>
      <c r="J194" s="291"/>
      <c r="K194" s="263" t="str">
        <f t="shared" si="9"/>
        <v/>
      </c>
      <c r="L194" s="263">
        <f t="shared" si="10"/>
        <v>1</v>
      </c>
      <c r="M194" s="188">
        <f t="shared" si="8"/>
        <v>60</v>
      </c>
      <c r="N194" s="329"/>
      <c r="O194" s="408"/>
      <c r="P194" s="414"/>
      <c r="Q194" s="329"/>
      <c r="R194" s="414"/>
      <c r="S194" s="329"/>
      <c r="T194" s="329"/>
      <c r="U194" s="335"/>
      <c r="V194" s="332"/>
      <c r="W194" s="335"/>
      <c r="X194" s="332"/>
      <c r="Y194" s="405"/>
      <c r="Z194" s="341"/>
      <c r="AA194" s="341"/>
      <c r="AB194" s="399"/>
      <c r="AC194" s="420"/>
    </row>
    <row r="195" spans="1:29" s="130" customFormat="1" ht="15" x14ac:dyDescent="0.25">
      <c r="A195" s="108"/>
      <c r="B195" s="163"/>
      <c r="C195" s="164"/>
      <c r="D195" s="272" t="s">
        <v>274</v>
      </c>
      <c r="E195" s="265" t="s">
        <v>336</v>
      </c>
      <c r="F195" s="128">
        <v>1</v>
      </c>
      <c r="G195" s="276"/>
      <c r="H195" s="276">
        <v>90</v>
      </c>
      <c r="I195" s="291">
        <v>18</v>
      </c>
      <c r="J195" s="291"/>
      <c r="K195" s="263" t="str">
        <f t="shared" si="9"/>
        <v/>
      </c>
      <c r="L195" s="263">
        <f t="shared" si="10"/>
        <v>1</v>
      </c>
      <c r="M195" s="188">
        <f t="shared" si="8"/>
        <v>60</v>
      </c>
      <c r="N195" s="329"/>
      <c r="O195" s="408"/>
      <c r="P195" s="414"/>
      <c r="Q195" s="329"/>
      <c r="R195" s="414"/>
      <c r="S195" s="329"/>
      <c r="T195" s="329"/>
      <c r="U195" s="335"/>
      <c r="V195" s="332"/>
      <c r="W195" s="335"/>
      <c r="X195" s="332"/>
      <c r="Y195" s="405"/>
      <c r="Z195" s="341"/>
      <c r="AA195" s="341"/>
      <c r="AB195" s="399"/>
      <c r="AC195" s="420"/>
    </row>
    <row r="196" spans="1:29" s="130" customFormat="1" ht="15" x14ac:dyDescent="0.25">
      <c r="A196" s="108"/>
      <c r="B196" s="163"/>
      <c r="C196" s="164"/>
      <c r="D196" s="272" t="s">
        <v>275</v>
      </c>
      <c r="E196" s="265" t="s">
        <v>276</v>
      </c>
      <c r="F196" s="128" t="s">
        <v>217</v>
      </c>
      <c r="G196" s="276"/>
      <c r="H196" s="276" t="s">
        <v>273</v>
      </c>
      <c r="I196" s="291">
        <v>27</v>
      </c>
      <c r="J196" s="291"/>
      <c r="K196" s="263" t="str">
        <f t="shared" si="9"/>
        <v/>
      </c>
      <c r="L196" s="263">
        <f t="shared" si="10"/>
        <v>1</v>
      </c>
      <c r="M196" s="188">
        <f t="shared" si="8"/>
        <v>80</v>
      </c>
      <c r="N196" s="329"/>
      <c r="O196" s="408"/>
      <c r="P196" s="414"/>
      <c r="Q196" s="329"/>
      <c r="R196" s="414"/>
      <c r="S196" s="329"/>
      <c r="T196" s="329"/>
      <c r="U196" s="335"/>
      <c r="V196" s="332"/>
      <c r="W196" s="335"/>
      <c r="X196" s="332"/>
      <c r="Y196" s="405"/>
      <c r="Z196" s="341"/>
      <c r="AA196" s="341"/>
      <c r="AB196" s="399"/>
      <c r="AC196" s="420"/>
    </row>
    <row r="197" spans="1:29" s="130" customFormat="1" ht="15" x14ac:dyDescent="0.25">
      <c r="A197" s="108"/>
      <c r="B197" s="163"/>
      <c r="C197" s="164"/>
      <c r="D197" s="272" t="s">
        <v>277</v>
      </c>
      <c r="E197" s="265" t="s">
        <v>278</v>
      </c>
      <c r="F197" s="128" t="s">
        <v>217</v>
      </c>
      <c r="G197" s="276">
        <v>30</v>
      </c>
      <c r="H197" s="276"/>
      <c r="I197" s="291">
        <v>62</v>
      </c>
      <c r="J197" s="291">
        <v>1</v>
      </c>
      <c r="K197" s="263">
        <f t="shared" si="9"/>
        <v>1.2100000000000002</v>
      </c>
      <c r="L197" s="263" t="str">
        <f t="shared" si="10"/>
        <v/>
      </c>
      <c r="M197" s="188">
        <f t="shared" si="8"/>
        <v>36.299999999999997</v>
      </c>
      <c r="N197" s="329"/>
      <c r="O197" s="408"/>
      <c r="P197" s="414"/>
      <c r="Q197" s="329"/>
      <c r="R197" s="414"/>
      <c r="S197" s="329"/>
      <c r="T197" s="329"/>
      <c r="U197" s="335"/>
      <c r="V197" s="332"/>
      <c r="W197" s="335"/>
      <c r="X197" s="332"/>
      <c r="Y197" s="405"/>
      <c r="Z197" s="341"/>
      <c r="AA197" s="341"/>
      <c r="AB197" s="399"/>
      <c r="AC197" s="420"/>
    </row>
    <row r="198" spans="1:29" s="130" customFormat="1" ht="15" x14ac:dyDescent="0.25">
      <c r="A198" s="108"/>
      <c r="B198" s="163"/>
      <c r="C198" s="164"/>
      <c r="D198" s="272" t="s">
        <v>279</v>
      </c>
      <c r="E198" s="265" t="s">
        <v>280</v>
      </c>
      <c r="F198" s="128" t="s">
        <v>217</v>
      </c>
      <c r="G198" s="276"/>
      <c r="H198" s="276">
        <v>90</v>
      </c>
      <c r="I198" s="291">
        <v>25</v>
      </c>
      <c r="J198" s="291"/>
      <c r="K198" s="263" t="str">
        <f t="shared" si="9"/>
        <v/>
      </c>
      <c r="L198" s="263">
        <f t="shared" si="10"/>
        <v>1</v>
      </c>
      <c r="M198" s="188">
        <f t="shared" si="8"/>
        <v>60</v>
      </c>
      <c r="N198" s="329"/>
      <c r="O198" s="408"/>
      <c r="P198" s="414"/>
      <c r="Q198" s="329"/>
      <c r="R198" s="414"/>
      <c r="S198" s="329"/>
      <c r="T198" s="329"/>
      <c r="U198" s="335"/>
      <c r="V198" s="332"/>
      <c r="W198" s="335"/>
      <c r="X198" s="332"/>
      <c r="Y198" s="405"/>
      <c r="Z198" s="341"/>
      <c r="AA198" s="341"/>
      <c r="AB198" s="399"/>
      <c r="AC198" s="420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91"/>
      <c r="J199" s="291"/>
      <c r="K199" s="263" t="str">
        <f t="shared" si="9"/>
        <v/>
      </c>
      <c r="L199" s="263" t="str">
        <f t="shared" si="10"/>
        <v/>
      </c>
      <c r="M199" s="188">
        <f t="shared" si="8"/>
        <v>0</v>
      </c>
      <c r="N199" s="329"/>
      <c r="O199" s="408"/>
      <c r="P199" s="414"/>
      <c r="Q199" s="329"/>
      <c r="R199" s="414"/>
      <c r="S199" s="329"/>
      <c r="T199" s="329"/>
      <c r="U199" s="335"/>
      <c r="V199" s="332"/>
      <c r="W199" s="335"/>
      <c r="X199" s="332"/>
      <c r="Y199" s="405"/>
      <c r="Z199" s="341"/>
      <c r="AA199" s="341"/>
      <c r="AB199" s="399"/>
      <c r="AC199" s="420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91"/>
      <c r="J200" s="291"/>
      <c r="K200" s="263" t="str">
        <f t="shared" si="9"/>
        <v/>
      </c>
      <c r="L200" s="263" t="str">
        <f t="shared" si="10"/>
        <v/>
      </c>
      <c r="M200" s="188">
        <f t="shared" si="8"/>
        <v>0</v>
      </c>
      <c r="N200" s="329"/>
      <c r="O200" s="408"/>
      <c r="P200" s="414"/>
      <c r="Q200" s="329"/>
      <c r="R200" s="414"/>
      <c r="S200" s="329"/>
      <c r="T200" s="329"/>
      <c r="U200" s="335"/>
      <c r="V200" s="332"/>
      <c r="W200" s="335"/>
      <c r="X200" s="332"/>
      <c r="Y200" s="405"/>
      <c r="Z200" s="341"/>
      <c r="AA200" s="341"/>
      <c r="AB200" s="399"/>
      <c r="AC200" s="420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91"/>
      <c r="J201" s="291"/>
      <c r="K201" s="263" t="str">
        <f t="shared" si="9"/>
        <v/>
      </c>
      <c r="L201" s="263" t="str">
        <f t="shared" si="10"/>
        <v/>
      </c>
      <c r="M201" s="188">
        <f t="shared" si="8"/>
        <v>0</v>
      </c>
      <c r="N201" s="329"/>
      <c r="O201" s="408"/>
      <c r="P201" s="414"/>
      <c r="Q201" s="329"/>
      <c r="R201" s="414"/>
      <c r="S201" s="329"/>
      <c r="T201" s="329"/>
      <c r="U201" s="335"/>
      <c r="V201" s="332"/>
      <c r="W201" s="335"/>
      <c r="X201" s="332"/>
      <c r="Y201" s="405"/>
      <c r="Z201" s="341"/>
      <c r="AA201" s="341"/>
      <c r="AB201" s="399"/>
      <c r="AC201" s="420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91"/>
      <c r="J202" s="291"/>
      <c r="K202" s="263" t="str">
        <f t="shared" si="9"/>
        <v/>
      </c>
      <c r="L202" s="263" t="str">
        <f t="shared" si="10"/>
        <v/>
      </c>
      <c r="M202" s="188">
        <f t="shared" si="8"/>
        <v>0</v>
      </c>
      <c r="N202" s="329"/>
      <c r="O202" s="408"/>
      <c r="P202" s="414"/>
      <c r="Q202" s="329"/>
      <c r="R202" s="414"/>
      <c r="S202" s="329"/>
      <c r="T202" s="329"/>
      <c r="U202" s="335"/>
      <c r="V202" s="332"/>
      <c r="W202" s="335"/>
      <c r="X202" s="332"/>
      <c r="Y202" s="405"/>
      <c r="Z202" s="341"/>
      <c r="AA202" s="341"/>
      <c r="AB202" s="399"/>
      <c r="AC202" s="420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91"/>
      <c r="J203" s="291"/>
      <c r="K203" s="263" t="str">
        <f t="shared" si="9"/>
        <v/>
      </c>
      <c r="L203" s="263" t="str">
        <f t="shared" si="10"/>
        <v/>
      </c>
      <c r="M203" s="188">
        <f t="shared" si="8"/>
        <v>0</v>
      </c>
      <c r="N203" s="329"/>
      <c r="O203" s="408"/>
      <c r="P203" s="414"/>
      <c r="Q203" s="329"/>
      <c r="R203" s="414"/>
      <c r="S203" s="329"/>
      <c r="T203" s="329"/>
      <c r="U203" s="335"/>
      <c r="V203" s="332"/>
      <c r="W203" s="335"/>
      <c r="X203" s="332"/>
      <c r="Y203" s="405"/>
      <c r="Z203" s="341"/>
      <c r="AA203" s="341"/>
      <c r="AB203" s="399"/>
      <c r="AC203" s="420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91"/>
      <c r="J204" s="291"/>
      <c r="K204" s="263" t="str">
        <f t="shared" si="9"/>
        <v/>
      </c>
      <c r="L204" s="263" t="str">
        <f t="shared" si="10"/>
        <v/>
      </c>
      <c r="M204" s="188">
        <f t="shared" si="8"/>
        <v>0</v>
      </c>
      <c r="N204" s="329"/>
      <c r="O204" s="408"/>
      <c r="P204" s="414"/>
      <c r="Q204" s="329"/>
      <c r="R204" s="414"/>
      <c r="S204" s="329"/>
      <c r="T204" s="329"/>
      <c r="U204" s="335"/>
      <c r="V204" s="332"/>
      <c r="W204" s="335"/>
      <c r="X204" s="332"/>
      <c r="Y204" s="405"/>
      <c r="Z204" s="341"/>
      <c r="AA204" s="341"/>
      <c r="AB204" s="399"/>
      <c r="AC204" s="420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91"/>
      <c r="J205" s="291"/>
      <c r="K205" s="263" t="str">
        <f t="shared" si="9"/>
        <v/>
      </c>
      <c r="L205" s="263" t="str">
        <f t="shared" si="10"/>
        <v/>
      </c>
      <c r="M205" s="188">
        <f t="shared" si="8"/>
        <v>0</v>
      </c>
      <c r="N205" s="329"/>
      <c r="O205" s="408"/>
      <c r="P205" s="414"/>
      <c r="Q205" s="329"/>
      <c r="R205" s="414"/>
      <c r="S205" s="329"/>
      <c r="T205" s="329"/>
      <c r="U205" s="335"/>
      <c r="V205" s="332"/>
      <c r="W205" s="335"/>
      <c r="X205" s="332"/>
      <c r="Y205" s="405"/>
      <c r="Z205" s="341"/>
      <c r="AA205" s="341"/>
      <c r="AB205" s="399"/>
      <c r="AC205" s="420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91"/>
      <c r="J206" s="291"/>
      <c r="K206" s="263" t="str">
        <f t="shared" si="9"/>
        <v/>
      </c>
      <c r="L206" s="263" t="str">
        <f t="shared" si="10"/>
        <v/>
      </c>
      <c r="M206" s="188">
        <f t="shared" si="8"/>
        <v>0</v>
      </c>
      <c r="N206" s="329"/>
      <c r="O206" s="408"/>
      <c r="P206" s="414"/>
      <c r="Q206" s="329"/>
      <c r="R206" s="414"/>
      <c r="S206" s="329"/>
      <c r="T206" s="329"/>
      <c r="U206" s="335"/>
      <c r="V206" s="332"/>
      <c r="W206" s="335"/>
      <c r="X206" s="332"/>
      <c r="Y206" s="405"/>
      <c r="Z206" s="341"/>
      <c r="AA206" s="341"/>
      <c r="AB206" s="399"/>
      <c r="AC206" s="420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91"/>
      <c r="J207" s="291"/>
      <c r="K207" s="263" t="str">
        <f t="shared" si="9"/>
        <v/>
      </c>
      <c r="L207" s="263" t="str">
        <f t="shared" si="10"/>
        <v/>
      </c>
      <c r="M207" s="188">
        <f t="shared" si="8"/>
        <v>0</v>
      </c>
      <c r="N207" s="329"/>
      <c r="O207" s="408"/>
      <c r="P207" s="414"/>
      <c r="Q207" s="329"/>
      <c r="R207" s="414"/>
      <c r="S207" s="329"/>
      <c r="T207" s="329"/>
      <c r="U207" s="335"/>
      <c r="V207" s="332"/>
      <c r="W207" s="335"/>
      <c r="X207" s="332"/>
      <c r="Y207" s="405"/>
      <c r="Z207" s="341"/>
      <c r="AA207" s="341"/>
      <c r="AB207" s="399"/>
      <c r="AC207" s="420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91"/>
      <c r="J208" s="291"/>
      <c r="K208" s="263" t="str">
        <f t="shared" si="9"/>
        <v/>
      </c>
      <c r="L208" s="263" t="str">
        <f t="shared" si="10"/>
        <v/>
      </c>
      <c r="M208" s="188">
        <f t="shared" si="8"/>
        <v>0</v>
      </c>
      <c r="N208" s="329"/>
      <c r="O208" s="408"/>
      <c r="P208" s="414"/>
      <c r="Q208" s="329"/>
      <c r="R208" s="414"/>
      <c r="S208" s="329"/>
      <c r="T208" s="329"/>
      <c r="U208" s="335"/>
      <c r="V208" s="332"/>
      <c r="W208" s="335"/>
      <c r="X208" s="332"/>
      <c r="Y208" s="405"/>
      <c r="Z208" s="341"/>
      <c r="AA208" s="341"/>
      <c r="AB208" s="399"/>
      <c r="AC208" s="420"/>
    </row>
    <row r="209" spans="1:30" s="130" customFormat="1" ht="15" hidden="1" customHeight="1" x14ac:dyDescent="0.25">
      <c r="A209" s="108"/>
      <c r="B209" s="163"/>
      <c r="C209" s="164"/>
      <c r="D209" s="126"/>
      <c r="E209" s="265"/>
      <c r="F209" s="128"/>
      <c r="G209" s="276"/>
      <c r="H209" s="276"/>
      <c r="I209" s="291"/>
      <c r="J209" s="291"/>
      <c r="K209" s="263" t="str">
        <f t="shared" si="9"/>
        <v/>
      </c>
      <c r="L209" s="263" t="str">
        <f t="shared" si="10"/>
        <v/>
      </c>
      <c r="M209" s="188">
        <f t="shared" si="8"/>
        <v>0</v>
      </c>
      <c r="N209" s="329"/>
      <c r="O209" s="408"/>
      <c r="P209" s="414"/>
      <c r="Q209" s="329"/>
      <c r="R209" s="414"/>
      <c r="S209" s="329"/>
      <c r="T209" s="329"/>
      <c r="U209" s="335"/>
      <c r="V209" s="332"/>
      <c r="W209" s="335"/>
      <c r="X209" s="332"/>
      <c r="Y209" s="405"/>
      <c r="Z209" s="341"/>
      <c r="AA209" s="341"/>
      <c r="AB209" s="399"/>
      <c r="AC209" s="420"/>
    </row>
    <row r="210" spans="1:30" s="130" customFormat="1" ht="15" x14ac:dyDescent="0.25">
      <c r="A210" s="109"/>
      <c r="B210" s="267">
        <f>SUM(M191:M210)</f>
        <v>406.3</v>
      </c>
      <c r="C210" s="166"/>
      <c r="D210" s="126"/>
      <c r="E210" s="265"/>
      <c r="F210" s="128"/>
      <c r="G210" s="276"/>
      <c r="H210" s="276"/>
      <c r="I210" s="291"/>
      <c r="J210" s="291"/>
      <c r="K210" s="263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263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8">
        <f t="shared" si="8"/>
        <v>0</v>
      </c>
      <c r="N210" s="330"/>
      <c r="O210" s="409"/>
      <c r="P210" s="415"/>
      <c r="Q210" s="330"/>
      <c r="R210" s="415"/>
      <c r="S210" s="330"/>
      <c r="T210" s="330"/>
      <c r="U210" s="336"/>
      <c r="V210" s="333"/>
      <c r="W210" s="336"/>
      <c r="X210" s="333"/>
      <c r="Y210" s="406"/>
      <c r="Z210" s="342"/>
      <c r="AA210" s="342"/>
      <c r="AB210" s="400"/>
      <c r="AC210" s="421"/>
    </row>
    <row r="211" spans="1:30" s="130" customFormat="1" ht="24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 t="s">
        <v>282</v>
      </c>
      <c r="E211" s="265" t="s">
        <v>392</v>
      </c>
      <c r="F211" s="128" t="s">
        <v>216</v>
      </c>
      <c r="G211" s="276"/>
      <c r="H211" s="276">
        <v>60</v>
      </c>
      <c r="I211" s="291">
        <v>21</v>
      </c>
      <c r="J211" s="291"/>
      <c r="K211" s="263" t="str">
        <f t="shared" si="11"/>
        <v/>
      </c>
      <c r="L211" s="263">
        <f t="shared" si="12"/>
        <v>1.1000000000000001</v>
      </c>
      <c r="M211" s="188">
        <f t="shared" si="8"/>
        <v>44</v>
      </c>
      <c r="N211" s="328">
        <f>'[2]danh sach'!O21</f>
        <v>0</v>
      </c>
      <c r="O211" s="407"/>
      <c r="P211" s="413">
        <f>SUM(M211:M230)+N211+O211</f>
        <v>442.1</v>
      </c>
      <c r="Q211" s="328">
        <v>39</v>
      </c>
      <c r="R211" s="413">
        <f>'Mau B2'!L21</f>
        <v>188.5</v>
      </c>
      <c r="S211" s="328">
        <f>'[2]danh sach'!J21</f>
        <v>310</v>
      </c>
      <c r="T211" s="328">
        <f>'[3]danh sach'!R20</f>
        <v>310</v>
      </c>
      <c r="U211" s="334">
        <v>500</v>
      </c>
      <c r="V211" s="331">
        <f>U211</f>
        <v>500</v>
      </c>
      <c r="W211" s="334">
        <v>360</v>
      </c>
      <c r="X211" s="331">
        <f>W211</f>
        <v>360</v>
      </c>
      <c r="Y211" s="404">
        <f>ROUND((P211-T211),1)</f>
        <v>132.1</v>
      </c>
      <c r="Z211" s="340">
        <f>IF(OR(SUM(V211:V230)="",SUM(Q211:Q230)=""),0,ROUND(IF(SUM(U211:U230)=500,(SUM(Q211:Q230)-SUM(V211:V230))/3.2,IF(SUM(U211:U230)=600,(SUM(Q211:Q230)-SUM(V211:V230))/2.8,0)),1))</f>
        <v>-144.1</v>
      </c>
      <c r="AA211" s="340">
        <f>IF(OR(SUM(X211:X230)="",SUM(R211:R230)=""),0,ROUND(IF(SUM(W211:W230)=360,(SUM(R211:R230)-SUM(X211:X230))/3.2,IF(SUM(W211:W230)=260,(SUM(R211:R230)-SUM(X211:X230))/2.8,0)),1))</f>
        <v>-53.6</v>
      </c>
      <c r="AB211" s="398"/>
      <c r="AC211" s="419">
        <f>SUM(Y211:AA230)</f>
        <v>-65.599999999999994</v>
      </c>
      <c r="AD211" s="17" t="s">
        <v>534</v>
      </c>
    </row>
    <row r="212" spans="1:30" s="130" customFormat="1" ht="24.75" customHeight="1" x14ac:dyDescent="0.25">
      <c r="A212" s="108"/>
      <c r="B212" s="163"/>
      <c r="C212" s="164"/>
      <c r="D212" s="272" t="s">
        <v>282</v>
      </c>
      <c r="E212" s="265" t="s">
        <v>397</v>
      </c>
      <c r="F212" s="128" t="s">
        <v>216</v>
      </c>
      <c r="G212" s="276"/>
      <c r="H212" s="276">
        <v>60</v>
      </c>
      <c r="I212" s="291">
        <v>30</v>
      </c>
      <c r="J212" s="291"/>
      <c r="K212" s="263" t="str">
        <f t="shared" si="11"/>
        <v/>
      </c>
      <c r="L212" s="263">
        <f t="shared" si="12"/>
        <v>1.2100000000000002</v>
      </c>
      <c r="M212" s="188">
        <f t="shared" si="8"/>
        <v>48.4</v>
      </c>
      <c r="N212" s="329"/>
      <c r="O212" s="408"/>
      <c r="P212" s="414"/>
      <c r="Q212" s="329"/>
      <c r="R212" s="414"/>
      <c r="S212" s="329"/>
      <c r="T212" s="329"/>
      <c r="U212" s="335"/>
      <c r="V212" s="332"/>
      <c r="W212" s="335"/>
      <c r="X212" s="332"/>
      <c r="Y212" s="405"/>
      <c r="Z212" s="341"/>
      <c r="AA212" s="341"/>
      <c r="AB212" s="399"/>
      <c r="AC212" s="420"/>
    </row>
    <row r="213" spans="1:30" s="130" customFormat="1" ht="15" x14ac:dyDescent="0.25">
      <c r="A213" s="108"/>
      <c r="B213" s="163"/>
      <c r="C213" s="164"/>
      <c r="D213" s="272" t="s">
        <v>281</v>
      </c>
      <c r="E213" s="265" t="s">
        <v>391</v>
      </c>
      <c r="F213" s="128" t="s">
        <v>216</v>
      </c>
      <c r="G213" s="276"/>
      <c r="H213" s="276">
        <v>60</v>
      </c>
      <c r="I213" s="291">
        <v>20</v>
      </c>
      <c r="J213" s="291"/>
      <c r="K213" s="263" t="str">
        <f t="shared" si="11"/>
        <v/>
      </c>
      <c r="L213" s="263">
        <f t="shared" si="12"/>
        <v>1.1000000000000001</v>
      </c>
      <c r="M213" s="188">
        <f t="shared" si="8"/>
        <v>44</v>
      </c>
      <c r="N213" s="329"/>
      <c r="O213" s="408"/>
      <c r="P213" s="414"/>
      <c r="Q213" s="329"/>
      <c r="R213" s="414"/>
      <c r="S213" s="329"/>
      <c r="T213" s="329"/>
      <c r="U213" s="335"/>
      <c r="V213" s="332"/>
      <c r="W213" s="335"/>
      <c r="X213" s="332"/>
      <c r="Y213" s="405"/>
      <c r="Z213" s="341"/>
      <c r="AA213" s="341"/>
      <c r="AB213" s="399"/>
      <c r="AC213" s="420"/>
    </row>
    <row r="214" spans="1:30" s="130" customFormat="1" ht="23.25" x14ac:dyDescent="0.25">
      <c r="A214" s="108"/>
      <c r="B214" s="163"/>
      <c r="C214" s="164"/>
      <c r="D214" s="272" t="s">
        <v>282</v>
      </c>
      <c r="E214" s="265" t="s">
        <v>393</v>
      </c>
      <c r="F214" s="128" t="s">
        <v>216</v>
      </c>
      <c r="G214" s="276"/>
      <c r="H214" s="276">
        <v>60</v>
      </c>
      <c r="I214" s="291">
        <v>30</v>
      </c>
      <c r="J214" s="291"/>
      <c r="K214" s="263" t="str">
        <f t="shared" si="11"/>
        <v/>
      </c>
      <c r="L214" s="263">
        <f t="shared" si="12"/>
        <v>1.2100000000000002</v>
      </c>
      <c r="M214" s="188">
        <f t="shared" si="8"/>
        <v>48.4</v>
      </c>
      <c r="N214" s="329"/>
      <c r="O214" s="408"/>
      <c r="P214" s="414"/>
      <c r="Q214" s="329"/>
      <c r="R214" s="414"/>
      <c r="S214" s="329"/>
      <c r="T214" s="329"/>
      <c r="U214" s="335"/>
      <c r="V214" s="332"/>
      <c r="W214" s="335"/>
      <c r="X214" s="332"/>
      <c r="Y214" s="405"/>
      <c r="Z214" s="341"/>
      <c r="AA214" s="341"/>
      <c r="AB214" s="399"/>
      <c r="AC214" s="420"/>
    </row>
    <row r="215" spans="1:30" s="130" customFormat="1" ht="15" x14ac:dyDescent="0.25">
      <c r="A215" s="108"/>
      <c r="B215" s="163"/>
      <c r="C215" s="164"/>
      <c r="D215" s="272" t="s">
        <v>282</v>
      </c>
      <c r="E215" s="265" t="s">
        <v>394</v>
      </c>
      <c r="F215" s="128" t="s">
        <v>216</v>
      </c>
      <c r="G215" s="276"/>
      <c r="H215" s="276">
        <v>60</v>
      </c>
      <c r="I215" s="291">
        <v>25</v>
      </c>
      <c r="J215" s="291"/>
      <c r="K215" s="263" t="str">
        <f t="shared" si="11"/>
        <v/>
      </c>
      <c r="L215" s="263">
        <f t="shared" si="12"/>
        <v>1.1000000000000001</v>
      </c>
      <c r="M215" s="188">
        <f t="shared" si="8"/>
        <v>44</v>
      </c>
      <c r="N215" s="329"/>
      <c r="O215" s="408"/>
      <c r="P215" s="414"/>
      <c r="Q215" s="329"/>
      <c r="R215" s="414"/>
      <c r="S215" s="329"/>
      <c r="T215" s="329"/>
      <c r="U215" s="335"/>
      <c r="V215" s="332"/>
      <c r="W215" s="335"/>
      <c r="X215" s="332"/>
      <c r="Y215" s="405"/>
      <c r="Z215" s="341"/>
      <c r="AA215" s="341"/>
      <c r="AB215" s="399"/>
      <c r="AC215" s="420"/>
    </row>
    <row r="216" spans="1:30" s="130" customFormat="1" ht="15" x14ac:dyDescent="0.25">
      <c r="A216" s="108"/>
      <c r="B216" s="163"/>
      <c r="C216" s="164"/>
      <c r="D216" s="272" t="s">
        <v>282</v>
      </c>
      <c r="E216" s="265" t="s">
        <v>395</v>
      </c>
      <c r="F216" s="128" t="s">
        <v>216</v>
      </c>
      <c r="G216" s="276"/>
      <c r="H216" s="276">
        <v>60</v>
      </c>
      <c r="I216" s="291">
        <v>25</v>
      </c>
      <c r="J216" s="291"/>
      <c r="K216" s="263" t="str">
        <f t="shared" si="11"/>
        <v/>
      </c>
      <c r="L216" s="263">
        <f t="shared" si="12"/>
        <v>1.1000000000000001</v>
      </c>
      <c r="M216" s="188">
        <f t="shared" si="8"/>
        <v>44</v>
      </c>
      <c r="N216" s="329"/>
      <c r="O216" s="408"/>
      <c r="P216" s="414"/>
      <c r="Q216" s="329"/>
      <c r="R216" s="414"/>
      <c r="S216" s="329"/>
      <c r="T216" s="329"/>
      <c r="U216" s="335"/>
      <c r="V216" s="332"/>
      <c r="W216" s="335"/>
      <c r="X216" s="332"/>
      <c r="Y216" s="405"/>
      <c r="Z216" s="341"/>
      <c r="AA216" s="341"/>
      <c r="AB216" s="399"/>
      <c r="AC216" s="420"/>
    </row>
    <row r="217" spans="1:30" s="130" customFormat="1" ht="23.25" x14ac:dyDescent="0.25">
      <c r="A217" s="108"/>
      <c r="B217" s="163"/>
      <c r="C217" s="164"/>
      <c r="D217" s="272" t="s">
        <v>282</v>
      </c>
      <c r="E217" s="265" t="s">
        <v>396</v>
      </c>
      <c r="F217" s="128" t="s">
        <v>216</v>
      </c>
      <c r="G217" s="276"/>
      <c r="H217" s="276">
        <v>60</v>
      </c>
      <c r="I217" s="291">
        <v>30</v>
      </c>
      <c r="J217" s="291"/>
      <c r="K217" s="263" t="str">
        <f t="shared" si="11"/>
        <v/>
      </c>
      <c r="L217" s="263">
        <f t="shared" si="12"/>
        <v>1.2100000000000002</v>
      </c>
      <c r="M217" s="188">
        <f t="shared" si="8"/>
        <v>48.4</v>
      </c>
      <c r="N217" s="329"/>
      <c r="O217" s="408"/>
      <c r="P217" s="414"/>
      <c r="Q217" s="329"/>
      <c r="R217" s="414"/>
      <c r="S217" s="329"/>
      <c r="T217" s="329"/>
      <c r="U217" s="335"/>
      <c r="V217" s="332"/>
      <c r="W217" s="335"/>
      <c r="X217" s="332"/>
      <c r="Y217" s="405"/>
      <c r="Z217" s="341"/>
      <c r="AA217" s="341"/>
      <c r="AB217" s="399"/>
      <c r="AC217" s="420"/>
    </row>
    <row r="218" spans="1:30" s="130" customFormat="1" ht="24.75" x14ac:dyDescent="0.25">
      <c r="A218" s="108"/>
      <c r="B218" s="163"/>
      <c r="C218" s="164"/>
      <c r="D218" s="280" t="s">
        <v>467</v>
      </c>
      <c r="E218" s="265" t="s">
        <v>222</v>
      </c>
      <c r="F218" s="128" t="s">
        <v>216</v>
      </c>
      <c r="G218" s="276"/>
      <c r="H218" s="276">
        <v>5</v>
      </c>
      <c r="I218" s="291">
        <v>18</v>
      </c>
      <c r="J218" s="291"/>
      <c r="K218" s="263" t="str">
        <f t="shared" si="11"/>
        <v/>
      </c>
      <c r="L218" s="263">
        <f t="shared" si="12"/>
        <v>1</v>
      </c>
      <c r="M218" s="188">
        <f t="shared" si="8"/>
        <v>3.3</v>
      </c>
      <c r="N218" s="329"/>
      <c r="O218" s="408"/>
      <c r="P218" s="414"/>
      <c r="Q218" s="329"/>
      <c r="R218" s="414"/>
      <c r="S218" s="329"/>
      <c r="T218" s="329"/>
      <c r="U218" s="335"/>
      <c r="V218" s="332"/>
      <c r="W218" s="335"/>
      <c r="X218" s="332"/>
      <c r="Y218" s="405"/>
      <c r="Z218" s="341"/>
      <c r="AA218" s="341"/>
      <c r="AB218" s="399"/>
      <c r="AC218" s="420"/>
    </row>
    <row r="219" spans="1:30" s="130" customFormat="1" ht="15" x14ac:dyDescent="0.25">
      <c r="A219" s="108"/>
      <c r="B219" s="163"/>
      <c r="C219" s="164"/>
      <c r="D219" s="272" t="s">
        <v>240</v>
      </c>
      <c r="E219" s="265" t="s">
        <v>454</v>
      </c>
      <c r="F219" s="128" t="s">
        <v>217</v>
      </c>
      <c r="G219" s="276"/>
      <c r="H219" s="276">
        <v>150</v>
      </c>
      <c r="I219" s="291">
        <v>26</v>
      </c>
      <c r="J219" s="291"/>
      <c r="K219" s="263" t="str">
        <f t="shared" si="11"/>
        <v/>
      </c>
      <c r="L219" s="263">
        <f t="shared" si="12"/>
        <v>1</v>
      </c>
      <c r="M219" s="188">
        <f t="shared" si="8"/>
        <v>100</v>
      </c>
      <c r="N219" s="329"/>
      <c r="O219" s="408"/>
      <c r="P219" s="414"/>
      <c r="Q219" s="329"/>
      <c r="R219" s="414"/>
      <c r="S219" s="329"/>
      <c r="T219" s="329"/>
      <c r="U219" s="335"/>
      <c r="V219" s="332"/>
      <c r="W219" s="335"/>
      <c r="X219" s="332"/>
      <c r="Y219" s="405"/>
      <c r="Z219" s="341"/>
      <c r="AA219" s="341"/>
      <c r="AB219" s="399"/>
      <c r="AC219" s="420"/>
    </row>
    <row r="220" spans="1:30" s="130" customFormat="1" ht="15" x14ac:dyDescent="0.25">
      <c r="A220" s="108"/>
      <c r="B220" s="163"/>
      <c r="C220" s="164"/>
      <c r="D220" s="126" t="s">
        <v>499</v>
      </c>
      <c r="E220" s="265" t="s">
        <v>500</v>
      </c>
      <c r="F220" s="128" t="s">
        <v>217</v>
      </c>
      <c r="G220" s="276"/>
      <c r="H220" s="276">
        <v>24</v>
      </c>
      <c r="I220" s="291">
        <v>23</v>
      </c>
      <c r="J220" s="291">
        <v>3</v>
      </c>
      <c r="K220" s="263" t="str">
        <f t="shared" si="11"/>
        <v/>
      </c>
      <c r="L220" s="263">
        <f t="shared" si="12"/>
        <v>1.1000000000000001</v>
      </c>
      <c r="M220" s="188">
        <f t="shared" si="8"/>
        <v>17.600000000000001</v>
      </c>
      <c r="N220" s="329"/>
      <c r="O220" s="408"/>
      <c r="P220" s="414"/>
      <c r="Q220" s="329"/>
      <c r="R220" s="414"/>
      <c r="S220" s="329"/>
      <c r="T220" s="329"/>
      <c r="U220" s="335"/>
      <c r="V220" s="332"/>
      <c r="W220" s="335"/>
      <c r="X220" s="332"/>
      <c r="Y220" s="405"/>
      <c r="Z220" s="341"/>
      <c r="AA220" s="341"/>
      <c r="AB220" s="399"/>
      <c r="AC220" s="420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91"/>
      <c r="J221" s="291"/>
      <c r="K221" s="263" t="str">
        <f t="shared" si="11"/>
        <v/>
      </c>
      <c r="L221" s="263" t="str">
        <f t="shared" si="12"/>
        <v/>
      </c>
      <c r="M221" s="188">
        <f t="shared" si="8"/>
        <v>0</v>
      </c>
      <c r="N221" s="329"/>
      <c r="O221" s="408"/>
      <c r="P221" s="414"/>
      <c r="Q221" s="329"/>
      <c r="R221" s="414"/>
      <c r="S221" s="329"/>
      <c r="T221" s="329"/>
      <c r="U221" s="335"/>
      <c r="V221" s="332"/>
      <c r="W221" s="335"/>
      <c r="X221" s="332"/>
      <c r="Y221" s="405"/>
      <c r="Z221" s="341"/>
      <c r="AA221" s="341"/>
      <c r="AB221" s="399"/>
      <c r="AC221" s="420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91"/>
      <c r="J222" s="291"/>
      <c r="K222" s="263" t="str">
        <f t="shared" si="11"/>
        <v/>
      </c>
      <c r="L222" s="263" t="str">
        <f t="shared" si="12"/>
        <v/>
      </c>
      <c r="M222" s="188">
        <f t="shared" si="8"/>
        <v>0</v>
      </c>
      <c r="N222" s="329"/>
      <c r="O222" s="408"/>
      <c r="P222" s="414"/>
      <c r="Q222" s="329"/>
      <c r="R222" s="414"/>
      <c r="S222" s="329"/>
      <c r="T222" s="329"/>
      <c r="U222" s="335"/>
      <c r="V222" s="332"/>
      <c r="W222" s="335"/>
      <c r="X222" s="332"/>
      <c r="Y222" s="405"/>
      <c r="Z222" s="341"/>
      <c r="AA222" s="341"/>
      <c r="AB222" s="399"/>
      <c r="AC222" s="420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91"/>
      <c r="J223" s="291"/>
      <c r="K223" s="263" t="str">
        <f t="shared" si="11"/>
        <v/>
      </c>
      <c r="L223" s="263" t="str">
        <f t="shared" si="12"/>
        <v/>
      </c>
      <c r="M223" s="188">
        <f t="shared" si="8"/>
        <v>0</v>
      </c>
      <c r="N223" s="329"/>
      <c r="O223" s="408"/>
      <c r="P223" s="414"/>
      <c r="Q223" s="329"/>
      <c r="R223" s="414"/>
      <c r="S223" s="329"/>
      <c r="T223" s="329"/>
      <c r="U223" s="335"/>
      <c r="V223" s="332"/>
      <c r="W223" s="335"/>
      <c r="X223" s="332"/>
      <c r="Y223" s="405"/>
      <c r="Z223" s="341"/>
      <c r="AA223" s="341"/>
      <c r="AB223" s="399"/>
      <c r="AC223" s="420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91"/>
      <c r="J224" s="291"/>
      <c r="K224" s="263" t="str">
        <f t="shared" si="11"/>
        <v/>
      </c>
      <c r="L224" s="263" t="str">
        <f t="shared" si="12"/>
        <v/>
      </c>
      <c r="M224" s="188">
        <f t="shared" si="8"/>
        <v>0</v>
      </c>
      <c r="N224" s="329"/>
      <c r="O224" s="408"/>
      <c r="P224" s="414"/>
      <c r="Q224" s="329"/>
      <c r="R224" s="414"/>
      <c r="S224" s="329"/>
      <c r="T224" s="329"/>
      <c r="U224" s="335"/>
      <c r="V224" s="332"/>
      <c r="W224" s="335"/>
      <c r="X224" s="332"/>
      <c r="Y224" s="405"/>
      <c r="Z224" s="341"/>
      <c r="AA224" s="341"/>
      <c r="AB224" s="399"/>
      <c r="AC224" s="420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91"/>
      <c r="J225" s="291"/>
      <c r="K225" s="263" t="str">
        <f t="shared" si="11"/>
        <v/>
      </c>
      <c r="L225" s="263" t="str">
        <f t="shared" si="12"/>
        <v/>
      </c>
      <c r="M225" s="188">
        <f t="shared" si="8"/>
        <v>0</v>
      </c>
      <c r="N225" s="329"/>
      <c r="O225" s="408"/>
      <c r="P225" s="414"/>
      <c r="Q225" s="329"/>
      <c r="R225" s="414"/>
      <c r="S225" s="329"/>
      <c r="T225" s="329"/>
      <c r="U225" s="335"/>
      <c r="V225" s="332"/>
      <c r="W225" s="335"/>
      <c r="X225" s="332"/>
      <c r="Y225" s="405"/>
      <c r="Z225" s="341"/>
      <c r="AA225" s="341"/>
      <c r="AB225" s="399"/>
      <c r="AC225" s="420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91"/>
      <c r="J226" s="291"/>
      <c r="K226" s="263" t="str">
        <f t="shared" si="11"/>
        <v/>
      </c>
      <c r="L226" s="263" t="str">
        <f t="shared" si="12"/>
        <v/>
      </c>
      <c r="M226" s="188">
        <f t="shared" si="8"/>
        <v>0</v>
      </c>
      <c r="N226" s="329"/>
      <c r="O226" s="408"/>
      <c r="P226" s="414"/>
      <c r="Q226" s="329"/>
      <c r="R226" s="414"/>
      <c r="S226" s="329"/>
      <c r="T226" s="329"/>
      <c r="U226" s="335"/>
      <c r="V226" s="332"/>
      <c r="W226" s="335"/>
      <c r="X226" s="332"/>
      <c r="Y226" s="405"/>
      <c r="Z226" s="341"/>
      <c r="AA226" s="341"/>
      <c r="AB226" s="399"/>
      <c r="AC226" s="420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91"/>
      <c r="J227" s="291"/>
      <c r="K227" s="263" t="str">
        <f t="shared" si="11"/>
        <v/>
      </c>
      <c r="L227" s="263" t="str">
        <f t="shared" si="12"/>
        <v/>
      </c>
      <c r="M227" s="188">
        <f t="shared" si="8"/>
        <v>0</v>
      </c>
      <c r="N227" s="329"/>
      <c r="O227" s="408"/>
      <c r="P227" s="414"/>
      <c r="Q227" s="329"/>
      <c r="R227" s="414"/>
      <c r="S227" s="329"/>
      <c r="T227" s="329"/>
      <c r="U227" s="335"/>
      <c r="V227" s="332"/>
      <c r="W227" s="335"/>
      <c r="X227" s="332"/>
      <c r="Y227" s="405"/>
      <c r="Z227" s="341"/>
      <c r="AA227" s="341"/>
      <c r="AB227" s="399"/>
      <c r="AC227" s="420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91"/>
      <c r="J228" s="291"/>
      <c r="K228" s="263" t="str">
        <f t="shared" si="11"/>
        <v/>
      </c>
      <c r="L228" s="263" t="str">
        <f t="shared" si="12"/>
        <v/>
      </c>
      <c r="M228" s="188">
        <f t="shared" si="8"/>
        <v>0</v>
      </c>
      <c r="N228" s="329"/>
      <c r="O228" s="408"/>
      <c r="P228" s="414"/>
      <c r="Q228" s="329"/>
      <c r="R228" s="414"/>
      <c r="S228" s="329"/>
      <c r="T228" s="329"/>
      <c r="U228" s="335"/>
      <c r="V228" s="332"/>
      <c r="W228" s="335"/>
      <c r="X228" s="332"/>
      <c r="Y228" s="405"/>
      <c r="Z228" s="341"/>
      <c r="AA228" s="341"/>
      <c r="AB228" s="399"/>
      <c r="AC228" s="420"/>
    </row>
    <row r="229" spans="1:30" s="130" customFormat="1" ht="15" hidden="1" customHeight="1" x14ac:dyDescent="0.25">
      <c r="A229" s="108"/>
      <c r="B229" s="163"/>
      <c r="C229" s="164"/>
      <c r="D229" s="126"/>
      <c r="E229" s="265"/>
      <c r="F229" s="128"/>
      <c r="G229" s="276"/>
      <c r="H229" s="276"/>
      <c r="I229" s="291"/>
      <c r="J229" s="291"/>
      <c r="K229" s="263" t="str">
        <f t="shared" si="11"/>
        <v/>
      </c>
      <c r="L229" s="263" t="str">
        <f t="shared" si="12"/>
        <v/>
      </c>
      <c r="M229" s="188">
        <f t="shared" si="8"/>
        <v>0</v>
      </c>
      <c r="N229" s="329"/>
      <c r="O229" s="408"/>
      <c r="P229" s="414"/>
      <c r="Q229" s="329"/>
      <c r="R229" s="414"/>
      <c r="S229" s="329"/>
      <c r="T229" s="329"/>
      <c r="U229" s="335"/>
      <c r="V229" s="332"/>
      <c r="W229" s="335"/>
      <c r="X229" s="332"/>
      <c r="Y229" s="405"/>
      <c r="Z229" s="341"/>
      <c r="AA229" s="341"/>
      <c r="AB229" s="399"/>
      <c r="AC229" s="420"/>
    </row>
    <row r="230" spans="1:30" s="130" customFormat="1" ht="15" x14ac:dyDescent="0.25">
      <c r="A230" s="109"/>
      <c r="B230" s="267">
        <f>SUM(M211:M230)</f>
        <v>442.1</v>
      </c>
      <c r="C230" s="166"/>
      <c r="D230" s="126"/>
      <c r="E230" s="265"/>
      <c r="F230" s="128"/>
      <c r="G230" s="276"/>
      <c r="H230" s="276"/>
      <c r="I230" s="291"/>
      <c r="J230" s="291"/>
      <c r="K230" s="263" t="str">
        <f t="shared" si="11"/>
        <v/>
      </c>
      <c r="L230" s="263" t="str">
        <f t="shared" si="12"/>
        <v/>
      </c>
      <c r="M230" s="188">
        <f t="shared" si="8"/>
        <v>0</v>
      </c>
      <c r="N230" s="330"/>
      <c r="O230" s="409"/>
      <c r="P230" s="415"/>
      <c r="Q230" s="330"/>
      <c r="R230" s="415"/>
      <c r="S230" s="330"/>
      <c r="T230" s="330"/>
      <c r="U230" s="336"/>
      <c r="V230" s="333"/>
      <c r="W230" s="336"/>
      <c r="X230" s="333"/>
      <c r="Y230" s="406"/>
      <c r="Z230" s="342"/>
      <c r="AA230" s="342"/>
      <c r="AB230" s="400"/>
      <c r="AC230" s="421"/>
    </row>
    <row r="231" spans="1:30" s="130" customFormat="1" ht="25.5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 t="s">
        <v>470</v>
      </c>
      <c r="E231" s="284" t="s">
        <v>288</v>
      </c>
      <c r="F231" s="285" t="s">
        <v>216</v>
      </c>
      <c r="G231" s="286"/>
      <c r="H231" s="286">
        <f>60-4</f>
        <v>56</v>
      </c>
      <c r="I231" s="291">
        <v>21</v>
      </c>
      <c r="J231" s="291"/>
      <c r="K231" s="263" t="str">
        <f t="shared" si="11"/>
        <v/>
      </c>
      <c r="L231" s="263">
        <f t="shared" si="12"/>
        <v>1</v>
      </c>
      <c r="M231" s="188">
        <f t="shared" si="8"/>
        <v>37.299999999999997</v>
      </c>
      <c r="N231" s="328">
        <f>'[2]danh sach'!O22</f>
        <v>62</v>
      </c>
      <c r="O231" s="407">
        <v>28.2</v>
      </c>
      <c r="P231" s="413">
        <f>SUM(M231:M250)+N231+O231</f>
        <v>489.8</v>
      </c>
      <c r="Q231" s="328">
        <v>745</v>
      </c>
      <c r="R231" s="413">
        <f>'Mau B2'!L22</f>
        <v>260.3</v>
      </c>
      <c r="S231" s="328">
        <f>'[2]danh sach'!J22</f>
        <v>310</v>
      </c>
      <c r="T231" s="328">
        <f>'[3]danh sach'!R21</f>
        <v>214.6</v>
      </c>
      <c r="U231" s="334">
        <v>500</v>
      </c>
      <c r="V231" s="331">
        <v>483</v>
      </c>
      <c r="W231" s="334">
        <v>360</v>
      </c>
      <c r="X231" s="331">
        <v>348</v>
      </c>
      <c r="Y231" s="404">
        <f>ROUND((P231-T231),1)</f>
        <v>275.2</v>
      </c>
      <c r="Z231" s="340">
        <f>IF(OR(SUM(V231:V250)="",SUM(Q231:Q250)=""),0,ROUND(IF(SUM(U231:U250)=500,(SUM(Q231:Q250)-SUM(V231:V250))/3.2,IF(SUM(U231:U250)=600,(SUM(Q231:Q250)-SUM(V231:V250))/2.8,0)),1))</f>
        <v>81.900000000000006</v>
      </c>
      <c r="AA231" s="340">
        <f>IF(OR(SUM(X231:X250)="",SUM(R231:R250)=""),0,ROUND(IF(SUM(W231:W250)=360,(SUM(R231:R250)-SUM(X231:X250))/3.2,IF(SUM(W231:W250)=260,(SUM(R231:R250)-SUM(X231:X250))/2.8,0)),1))</f>
        <v>-27.4</v>
      </c>
      <c r="AB231" s="398"/>
      <c r="AC231" s="419">
        <f>SUM(Y231:AA250)</f>
        <v>329.70000000000005</v>
      </c>
      <c r="AD231" s="17" t="s">
        <v>534</v>
      </c>
    </row>
    <row r="232" spans="1:30" s="130" customFormat="1" ht="24.75" x14ac:dyDescent="0.25">
      <c r="A232" s="108"/>
      <c r="B232" s="163"/>
      <c r="C232" s="164"/>
      <c r="D232" s="280" t="s">
        <v>470</v>
      </c>
      <c r="E232" s="284" t="s">
        <v>398</v>
      </c>
      <c r="F232" s="285" t="s">
        <v>216</v>
      </c>
      <c r="G232" s="286"/>
      <c r="H232" s="286">
        <f>60-4</f>
        <v>56</v>
      </c>
      <c r="I232" s="291">
        <v>22</v>
      </c>
      <c r="J232" s="291"/>
      <c r="K232" s="263" t="str">
        <f t="shared" si="11"/>
        <v/>
      </c>
      <c r="L232" s="263">
        <f t="shared" si="12"/>
        <v>1</v>
      </c>
      <c r="M232" s="188">
        <f t="shared" si="8"/>
        <v>37.299999999999997</v>
      </c>
      <c r="N232" s="329"/>
      <c r="O232" s="408"/>
      <c r="P232" s="414"/>
      <c r="Q232" s="329"/>
      <c r="R232" s="414"/>
      <c r="S232" s="329"/>
      <c r="T232" s="329"/>
      <c r="U232" s="335"/>
      <c r="V232" s="332"/>
      <c r="W232" s="335"/>
      <c r="X232" s="332"/>
      <c r="Y232" s="405"/>
      <c r="Z232" s="341"/>
      <c r="AA232" s="341"/>
      <c r="AB232" s="399"/>
      <c r="AC232" s="420"/>
    </row>
    <row r="233" spans="1:30" s="130" customFormat="1" ht="30.75" customHeight="1" x14ac:dyDescent="0.25">
      <c r="A233" s="108"/>
      <c r="B233" s="163"/>
      <c r="C233" s="164"/>
      <c r="D233" s="280" t="s">
        <v>471</v>
      </c>
      <c r="E233" s="284" t="s">
        <v>283</v>
      </c>
      <c r="F233" s="285" t="s">
        <v>216</v>
      </c>
      <c r="G233" s="286"/>
      <c r="H233" s="286">
        <f>60-4</f>
        <v>56</v>
      </c>
      <c r="I233" s="291">
        <v>21</v>
      </c>
      <c r="J233" s="291"/>
      <c r="K233" s="263" t="str">
        <f t="shared" si="11"/>
        <v/>
      </c>
      <c r="L233" s="263">
        <f t="shared" si="12"/>
        <v>1</v>
      </c>
      <c r="M233" s="188">
        <f t="shared" si="8"/>
        <v>37.299999999999997</v>
      </c>
      <c r="N233" s="329"/>
      <c r="O233" s="408"/>
      <c r="P233" s="414"/>
      <c r="Q233" s="329"/>
      <c r="R233" s="414"/>
      <c r="S233" s="329"/>
      <c r="T233" s="329"/>
      <c r="U233" s="335"/>
      <c r="V233" s="332"/>
      <c r="W233" s="335"/>
      <c r="X233" s="332"/>
      <c r="Y233" s="405"/>
      <c r="Z233" s="341"/>
      <c r="AA233" s="341"/>
      <c r="AB233" s="399"/>
      <c r="AC233" s="420"/>
    </row>
    <row r="234" spans="1:30" s="130" customFormat="1" ht="36" x14ac:dyDescent="0.25">
      <c r="A234" s="108"/>
      <c r="B234" s="163"/>
      <c r="C234" s="164"/>
      <c r="D234" s="287" t="s">
        <v>472</v>
      </c>
      <c r="E234" s="284" t="s">
        <v>318</v>
      </c>
      <c r="F234" s="285" t="s">
        <v>216</v>
      </c>
      <c r="G234" s="286"/>
      <c r="H234" s="286">
        <f>120-10</f>
        <v>110</v>
      </c>
      <c r="I234" s="291">
        <v>18</v>
      </c>
      <c r="J234" s="291"/>
      <c r="K234" s="263" t="str">
        <f t="shared" si="11"/>
        <v/>
      </c>
      <c r="L234" s="263">
        <f t="shared" si="12"/>
        <v>1</v>
      </c>
      <c r="M234" s="188">
        <f t="shared" ref="M234:M247" si="13">ROUND(IF(G234&gt;0,G234*K234,"0")+IF(H234&gt;0,(H234/1.5)*L234,"0"),1)</f>
        <v>73.3</v>
      </c>
      <c r="N234" s="329"/>
      <c r="O234" s="408"/>
      <c r="P234" s="414"/>
      <c r="Q234" s="329"/>
      <c r="R234" s="414"/>
      <c r="S234" s="329"/>
      <c r="T234" s="329"/>
      <c r="U234" s="335"/>
      <c r="V234" s="332"/>
      <c r="W234" s="335"/>
      <c r="X234" s="332"/>
      <c r="Y234" s="405"/>
      <c r="Z234" s="341"/>
      <c r="AA234" s="341"/>
      <c r="AB234" s="399"/>
      <c r="AC234" s="420"/>
    </row>
    <row r="235" spans="1:30" s="130" customFormat="1" ht="36" x14ac:dyDescent="0.25">
      <c r="A235" s="108"/>
      <c r="B235" s="163"/>
      <c r="C235" s="164"/>
      <c r="D235" s="287" t="s">
        <v>472</v>
      </c>
      <c r="E235" s="284" t="s">
        <v>357</v>
      </c>
      <c r="F235" s="285" t="s">
        <v>216</v>
      </c>
      <c r="G235" s="286"/>
      <c r="H235" s="286">
        <f>120-10</f>
        <v>110</v>
      </c>
      <c r="I235" s="291">
        <v>18</v>
      </c>
      <c r="J235" s="291"/>
      <c r="K235" s="263" t="str">
        <f t="shared" si="11"/>
        <v/>
      </c>
      <c r="L235" s="263">
        <f t="shared" si="12"/>
        <v>1</v>
      </c>
      <c r="M235" s="188">
        <f t="shared" si="13"/>
        <v>73.3</v>
      </c>
      <c r="N235" s="329"/>
      <c r="O235" s="408"/>
      <c r="P235" s="414"/>
      <c r="Q235" s="329"/>
      <c r="R235" s="414"/>
      <c r="S235" s="329"/>
      <c r="T235" s="329"/>
      <c r="U235" s="335"/>
      <c r="V235" s="332"/>
      <c r="W235" s="335"/>
      <c r="X235" s="332"/>
      <c r="Y235" s="405"/>
      <c r="Z235" s="341"/>
      <c r="AA235" s="341"/>
      <c r="AB235" s="399"/>
      <c r="AC235" s="420"/>
    </row>
    <row r="236" spans="1:30" s="130" customFormat="1" ht="36" x14ac:dyDescent="0.25">
      <c r="A236" s="108"/>
      <c r="B236" s="163"/>
      <c r="C236" s="164"/>
      <c r="D236" s="287" t="s">
        <v>473</v>
      </c>
      <c r="E236" s="284" t="s">
        <v>427</v>
      </c>
      <c r="F236" s="285" t="s">
        <v>216</v>
      </c>
      <c r="G236" s="276"/>
      <c r="H236" s="286">
        <f>120-10</f>
        <v>110</v>
      </c>
      <c r="I236" s="291">
        <v>20</v>
      </c>
      <c r="J236" s="291"/>
      <c r="K236" s="263" t="str">
        <f t="shared" si="11"/>
        <v/>
      </c>
      <c r="L236" s="263">
        <f t="shared" si="12"/>
        <v>1</v>
      </c>
      <c r="M236" s="188">
        <f t="shared" si="13"/>
        <v>73.3</v>
      </c>
      <c r="N236" s="329"/>
      <c r="O236" s="408"/>
      <c r="P236" s="414"/>
      <c r="Q236" s="329"/>
      <c r="R236" s="414"/>
      <c r="S236" s="329"/>
      <c r="T236" s="329"/>
      <c r="U236" s="335"/>
      <c r="V236" s="332"/>
      <c r="W236" s="335"/>
      <c r="X236" s="332"/>
      <c r="Y236" s="405"/>
      <c r="Z236" s="341"/>
      <c r="AA236" s="341"/>
      <c r="AB236" s="399"/>
      <c r="AC236" s="420"/>
    </row>
    <row r="237" spans="1:30" s="130" customFormat="1" ht="24.75" x14ac:dyDescent="0.25">
      <c r="A237" s="108"/>
      <c r="B237" s="163"/>
      <c r="C237" s="164"/>
      <c r="D237" s="280" t="s">
        <v>470</v>
      </c>
      <c r="E237" s="284" t="s">
        <v>288</v>
      </c>
      <c r="F237" s="285" t="s">
        <v>216</v>
      </c>
      <c r="G237" s="276"/>
      <c r="H237" s="276"/>
      <c r="I237" s="291"/>
      <c r="J237" s="291"/>
      <c r="K237" s="263" t="str">
        <f t="shared" si="11"/>
        <v/>
      </c>
      <c r="L237" s="263" t="str">
        <f t="shared" si="12"/>
        <v/>
      </c>
      <c r="M237" s="188">
        <f t="shared" si="13"/>
        <v>0</v>
      </c>
      <c r="N237" s="329"/>
      <c r="O237" s="408"/>
      <c r="P237" s="414"/>
      <c r="Q237" s="329"/>
      <c r="R237" s="414"/>
      <c r="S237" s="329"/>
      <c r="T237" s="329"/>
      <c r="U237" s="335"/>
      <c r="V237" s="332"/>
      <c r="W237" s="335"/>
      <c r="X237" s="332"/>
      <c r="Y237" s="405"/>
      <c r="Z237" s="341"/>
      <c r="AA237" s="341"/>
      <c r="AB237" s="399"/>
      <c r="AC237" s="420"/>
    </row>
    <row r="238" spans="1:30" s="130" customFormat="1" ht="24.75" x14ac:dyDescent="0.25">
      <c r="A238" s="108"/>
      <c r="B238" s="163"/>
      <c r="C238" s="164"/>
      <c r="D238" s="280" t="s">
        <v>470</v>
      </c>
      <c r="E238" s="284" t="s">
        <v>398</v>
      </c>
      <c r="F238" s="285" t="s">
        <v>216</v>
      </c>
      <c r="G238" s="276"/>
      <c r="H238" s="276"/>
      <c r="I238" s="291"/>
      <c r="J238" s="291"/>
      <c r="K238" s="263" t="str">
        <f t="shared" si="11"/>
        <v/>
      </c>
      <c r="L238" s="263" t="str">
        <f t="shared" si="12"/>
        <v/>
      </c>
      <c r="M238" s="188">
        <f t="shared" si="13"/>
        <v>0</v>
      </c>
      <c r="N238" s="329"/>
      <c r="O238" s="408"/>
      <c r="P238" s="414"/>
      <c r="Q238" s="329"/>
      <c r="R238" s="414"/>
      <c r="S238" s="329"/>
      <c r="T238" s="329"/>
      <c r="U238" s="335"/>
      <c r="V238" s="332"/>
      <c r="W238" s="335"/>
      <c r="X238" s="332"/>
      <c r="Y238" s="405"/>
      <c r="Z238" s="341"/>
      <c r="AA238" s="341"/>
      <c r="AB238" s="399"/>
      <c r="AC238" s="420"/>
    </row>
    <row r="239" spans="1:30" s="130" customFormat="1" ht="24.75" x14ac:dyDescent="0.25">
      <c r="A239" s="108"/>
      <c r="B239" s="163"/>
      <c r="C239" s="164"/>
      <c r="D239" s="280" t="s">
        <v>471</v>
      </c>
      <c r="E239" s="284" t="s">
        <v>283</v>
      </c>
      <c r="F239" s="285" t="s">
        <v>216</v>
      </c>
      <c r="G239" s="276"/>
      <c r="H239" s="276"/>
      <c r="I239" s="291"/>
      <c r="J239" s="291"/>
      <c r="K239" s="263" t="str">
        <f t="shared" si="11"/>
        <v/>
      </c>
      <c r="L239" s="263" t="str">
        <f t="shared" si="12"/>
        <v/>
      </c>
      <c r="M239" s="188">
        <f t="shared" si="13"/>
        <v>0</v>
      </c>
      <c r="N239" s="329"/>
      <c r="O239" s="408"/>
      <c r="P239" s="414"/>
      <c r="Q239" s="329"/>
      <c r="R239" s="414"/>
      <c r="S239" s="329"/>
      <c r="T239" s="329"/>
      <c r="U239" s="335"/>
      <c r="V239" s="332"/>
      <c r="W239" s="335"/>
      <c r="X239" s="332"/>
      <c r="Y239" s="405"/>
      <c r="Z239" s="341"/>
      <c r="AA239" s="341"/>
      <c r="AB239" s="399"/>
      <c r="AC239" s="420"/>
    </row>
    <row r="240" spans="1:30" s="130" customFormat="1" ht="36" x14ac:dyDescent="0.25">
      <c r="A240" s="108"/>
      <c r="B240" s="163"/>
      <c r="C240" s="164"/>
      <c r="D240" s="287" t="s">
        <v>472</v>
      </c>
      <c r="E240" s="284" t="s">
        <v>318</v>
      </c>
      <c r="F240" s="285" t="s">
        <v>216</v>
      </c>
      <c r="G240" s="276"/>
      <c r="H240" s="276"/>
      <c r="I240" s="291"/>
      <c r="J240" s="291"/>
      <c r="K240" s="263" t="str">
        <f t="shared" si="11"/>
        <v/>
      </c>
      <c r="L240" s="263" t="str">
        <f t="shared" si="12"/>
        <v/>
      </c>
      <c r="M240" s="188">
        <f t="shared" si="13"/>
        <v>0</v>
      </c>
      <c r="N240" s="329"/>
      <c r="O240" s="408"/>
      <c r="P240" s="414"/>
      <c r="Q240" s="329"/>
      <c r="R240" s="414"/>
      <c r="S240" s="329"/>
      <c r="T240" s="329"/>
      <c r="U240" s="335"/>
      <c r="V240" s="332"/>
      <c r="W240" s="335"/>
      <c r="X240" s="332"/>
      <c r="Y240" s="405"/>
      <c r="Z240" s="341"/>
      <c r="AA240" s="341"/>
      <c r="AB240" s="399"/>
      <c r="AC240" s="420"/>
    </row>
    <row r="241" spans="1:29" s="130" customFormat="1" ht="36" x14ac:dyDescent="0.25">
      <c r="A241" s="108"/>
      <c r="B241" s="163"/>
      <c r="C241" s="164"/>
      <c r="D241" s="287" t="s">
        <v>472</v>
      </c>
      <c r="E241" s="284" t="s">
        <v>357</v>
      </c>
      <c r="F241" s="285" t="s">
        <v>216</v>
      </c>
      <c r="G241" s="276"/>
      <c r="H241" s="276"/>
      <c r="I241" s="291"/>
      <c r="J241" s="291"/>
      <c r="K241" s="263" t="str">
        <f t="shared" si="11"/>
        <v/>
      </c>
      <c r="L241" s="263" t="str">
        <f t="shared" si="12"/>
        <v/>
      </c>
      <c r="M241" s="188">
        <f t="shared" si="13"/>
        <v>0</v>
      </c>
      <c r="N241" s="329"/>
      <c r="O241" s="408"/>
      <c r="P241" s="414"/>
      <c r="Q241" s="329"/>
      <c r="R241" s="414"/>
      <c r="S241" s="329"/>
      <c r="T241" s="329"/>
      <c r="U241" s="335"/>
      <c r="V241" s="332"/>
      <c r="W241" s="335"/>
      <c r="X241" s="332"/>
      <c r="Y241" s="405"/>
      <c r="Z241" s="341"/>
      <c r="AA241" s="341"/>
      <c r="AB241" s="399"/>
      <c r="AC241" s="420"/>
    </row>
    <row r="242" spans="1:29" s="130" customFormat="1" ht="36" x14ac:dyDescent="0.25">
      <c r="A242" s="108"/>
      <c r="B242" s="163"/>
      <c r="C242" s="164"/>
      <c r="D242" s="287" t="s">
        <v>473</v>
      </c>
      <c r="E242" s="284" t="s">
        <v>427</v>
      </c>
      <c r="F242" s="285" t="s">
        <v>216</v>
      </c>
      <c r="G242" s="276"/>
      <c r="H242" s="276"/>
      <c r="I242" s="291"/>
      <c r="J242" s="291"/>
      <c r="K242" s="263" t="str">
        <f t="shared" si="11"/>
        <v/>
      </c>
      <c r="L242" s="263" t="str">
        <f t="shared" si="12"/>
        <v/>
      </c>
      <c r="M242" s="188">
        <f t="shared" si="13"/>
        <v>0</v>
      </c>
      <c r="N242" s="329"/>
      <c r="O242" s="408"/>
      <c r="P242" s="414"/>
      <c r="Q242" s="329"/>
      <c r="R242" s="414"/>
      <c r="S242" s="329"/>
      <c r="T242" s="329"/>
      <c r="U242" s="335"/>
      <c r="V242" s="332"/>
      <c r="W242" s="335"/>
      <c r="X242" s="332"/>
      <c r="Y242" s="405"/>
      <c r="Z242" s="341"/>
      <c r="AA242" s="341"/>
      <c r="AB242" s="399"/>
      <c r="AC242" s="420"/>
    </row>
    <row r="243" spans="1:29" s="130" customFormat="1" ht="15" x14ac:dyDescent="0.25">
      <c r="A243" s="108"/>
      <c r="B243" s="163"/>
      <c r="C243" s="164"/>
      <c r="D243" s="126"/>
      <c r="E243" s="265"/>
      <c r="F243" s="128"/>
      <c r="G243" s="276"/>
      <c r="H243" s="276"/>
      <c r="I243" s="291"/>
      <c r="J243" s="291"/>
      <c r="K243" s="263" t="str">
        <f t="shared" si="11"/>
        <v/>
      </c>
      <c r="L243" s="263" t="str">
        <f t="shared" si="12"/>
        <v/>
      </c>
      <c r="M243" s="188">
        <f t="shared" si="13"/>
        <v>0</v>
      </c>
      <c r="N243" s="329"/>
      <c r="O243" s="408"/>
      <c r="P243" s="414"/>
      <c r="Q243" s="329"/>
      <c r="R243" s="414"/>
      <c r="S243" s="329"/>
      <c r="T243" s="329"/>
      <c r="U243" s="335"/>
      <c r="V243" s="332"/>
      <c r="W243" s="335"/>
      <c r="X243" s="332"/>
      <c r="Y243" s="405"/>
      <c r="Z243" s="341"/>
      <c r="AA243" s="341"/>
      <c r="AB243" s="399"/>
      <c r="AC243" s="420"/>
    </row>
    <row r="244" spans="1:29" s="130" customFormat="1" ht="15" x14ac:dyDescent="0.25">
      <c r="A244" s="108"/>
      <c r="B244" s="163"/>
      <c r="C244" s="164"/>
      <c r="D244" s="272" t="s">
        <v>286</v>
      </c>
      <c r="E244" s="265" t="s">
        <v>263</v>
      </c>
      <c r="F244" s="128" t="s">
        <v>217</v>
      </c>
      <c r="G244" s="276">
        <v>45</v>
      </c>
      <c r="H244" s="276"/>
      <c r="I244" s="291">
        <v>62</v>
      </c>
      <c r="J244" s="291"/>
      <c r="K244" s="263">
        <f t="shared" si="11"/>
        <v>1.2100000000000002</v>
      </c>
      <c r="L244" s="263" t="str">
        <f t="shared" si="12"/>
        <v/>
      </c>
      <c r="M244" s="188">
        <f t="shared" si="13"/>
        <v>54.5</v>
      </c>
      <c r="N244" s="329"/>
      <c r="O244" s="408"/>
      <c r="P244" s="414"/>
      <c r="Q244" s="329"/>
      <c r="R244" s="414"/>
      <c r="S244" s="329"/>
      <c r="T244" s="329"/>
      <c r="U244" s="335"/>
      <c r="V244" s="332"/>
      <c r="W244" s="335"/>
      <c r="X244" s="332"/>
      <c r="Y244" s="405"/>
      <c r="Z244" s="341"/>
      <c r="AA244" s="341"/>
      <c r="AB244" s="399"/>
      <c r="AC244" s="420"/>
    </row>
    <row r="245" spans="1:29" s="130" customFormat="1" ht="24.75" x14ac:dyDescent="0.25">
      <c r="A245" s="108"/>
      <c r="B245" s="163"/>
      <c r="C245" s="164"/>
      <c r="D245" s="280" t="s">
        <v>460</v>
      </c>
      <c r="E245" s="265" t="s">
        <v>257</v>
      </c>
      <c r="F245" s="128" t="s">
        <v>217</v>
      </c>
      <c r="G245" s="276"/>
      <c r="H245" s="276">
        <v>5</v>
      </c>
      <c r="I245" s="291">
        <v>25</v>
      </c>
      <c r="J245" s="291"/>
      <c r="K245" s="263" t="str">
        <f t="shared" si="11"/>
        <v/>
      </c>
      <c r="L245" s="263">
        <f t="shared" si="12"/>
        <v>1</v>
      </c>
      <c r="M245" s="188">
        <f t="shared" si="13"/>
        <v>3.3</v>
      </c>
      <c r="N245" s="329"/>
      <c r="O245" s="408"/>
      <c r="P245" s="414"/>
      <c r="Q245" s="329"/>
      <c r="R245" s="414"/>
      <c r="S245" s="329"/>
      <c r="T245" s="329"/>
      <c r="U245" s="335"/>
      <c r="V245" s="332"/>
      <c r="W245" s="335"/>
      <c r="X245" s="332"/>
      <c r="Y245" s="405"/>
      <c r="Z245" s="341"/>
      <c r="AA245" s="341"/>
      <c r="AB245" s="399"/>
      <c r="AC245" s="420"/>
    </row>
    <row r="246" spans="1:29" s="130" customFormat="1" ht="24.75" x14ac:dyDescent="0.25">
      <c r="A246" s="108"/>
      <c r="B246" s="163"/>
      <c r="C246" s="164"/>
      <c r="D246" s="151" t="s">
        <v>518</v>
      </c>
      <c r="E246" s="265" t="s">
        <v>449</v>
      </c>
      <c r="F246" s="128">
        <v>2</v>
      </c>
      <c r="G246" s="276"/>
      <c r="H246" s="276">
        <v>15</v>
      </c>
      <c r="I246" s="291">
        <v>25</v>
      </c>
      <c r="J246" s="291"/>
      <c r="K246" s="263" t="str">
        <f t="shared" si="11"/>
        <v/>
      </c>
      <c r="L246" s="263">
        <f t="shared" si="12"/>
        <v>1</v>
      </c>
      <c r="M246" s="188">
        <f t="shared" si="13"/>
        <v>10</v>
      </c>
      <c r="N246" s="329"/>
      <c r="O246" s="408"/>
      <c r="P246" s="414"/>
      <c r="Q246" s="329"/>
      <c r="R246" s="414"/>
      <c r="S246" s="329"/>
      <c r="T246" s="329"/>
      <c r="U246" s="335"/>
      <c r="V246" s="332"/>
      <c r="W246" s="335"/>
      <c r="X246" s="332"/>
      <c r="Y246" s="405"/>
      <c r="Z246" s="341"/>
      <c r="AA246" s="341"/>
      <c r="AB246" s="399"/>
      <c r="AC246" s="420"/>
    </row>
    <row r="247" spans="1:29" s="130" customFormat="1" ht="15" x14ac:dyDescent="0.25">
      <c r="A247" s="108"/>
      <c r="B247" s="163"/>
      <c r="C247" s="164"/>
      <c r="D247" s="126"/>
      <c r="E247" s="265"/>
      <c r="F247" s="128"/>
      <c r="G247" s="276"/>
      <c r="H247" s="276"/>
      <c r="I247" s="291"/>
      <c r="J247" s="291"/>
      <c r="K247" s="263" t="str">
        <f t="shared" si="11"/>
        <v/>
      </c>
      <c r="L247" s="263" t="str">
        <f t="shared" si="12"/>
        <v/>
      </c>
      <c r="M247" s="188">
        <f t="shared" si="13"/>
        <v>0</v>
      </c>
      <c r="N247" s="329"/>
      <c r="O247" s="408"/>
      <c r="P247" s="414"/>
      <c r="Q247" s="329"/>
      <c r="R247" s="414"/>
      <c r="S247" s="329"/>
      <c r="T247" s="329"/>
      <c r="U247" s="335"/>
      <c r="V247" s="332"/>
      <c r="W247" s="335"/>
      <c r="X247" s="332"/>
      <c r="Y247" s="405"/>
      <c r="Z247" s="341"/>
      <c r="AA247" s="341"/>
      <c r="AB247" s="399"/>
      <c r="AC247" s="420"/>
    </row>
    <row r="248" spans="1:29" s="130" customFormat="1" ht="15" x14ac:dyDescent="0.25">
      <c r="A248" s="108"/>
      <c r="B248" s="163"/>
      <c r="C248" s="164"/>
      <c r="D248" s="126"/>
      <c r="E248" s="265"/>
      <c r="F248" s="128"/>
      <c r="G248" s="276"/>
      <c r="H248" s="276"/>
      <c r="I248" s="291"/>
      <c r="J248" s="291"/>
      <c r="K248" s="263" t="str">
        <f t="shared" si="11"/>
        <v/>
      </c>
      <c r="L248" s="263" t="str">
        <f t="shared" si="12"/>
        <v/>
      </c>
      <c r="M248" s="188">
        <f t="shared" ref="M248:M344" si="14">ROUND(IF(G248&gt;0,G248*K248,"0")+IF(H248&gt;0,(H248/1.5)*L248,"0"),1)</f>
        <v>0</v>
      </c>
      <c r="N248" s="329"/>
      <c r="O248" s="408"/>
      <c r="P248" s="414"/>
      <c r="Q248" s="329"/>
      <c r="R248" s="414"/>
      <c r="S248" s="329"/>
      <c r="T248" s="329"/>
      <c r="U248" s="335"/>
      <c r="V248" s="332"/>
      <c r="W248" s="335"/>
      <c r="X248" s="332"/>
      <c r="Y248" s="405"/>
      <c r="Z248" s="341"/>
      <c r="AA248" s="341"/>
      <c r="AB248" s="399"/>
      <c r="AC248" s="420"/>
    </row>
    <row r="249" spans="1:29" s="130" customFormat="1" ht="15" x14ac:dyDescent="0.25">
      <c r="A249" s="108"/>
      <c r="B249" s="163"/>
      <c r="C249" s="164"/>
      <c r="D249" s="126"/>
      <c r="E249" s="265"/>
      <c r="F249" s="128"/>
      <c r="G249" s="276"/>
      <c r="H249" s="276"/>
      <c r="I249" s="291"/>
      <c r="J249" s="291"/>
      <c r="K249" s="263" t="str">
        <f t="shared" si="11"/>
        <v/>
      </c>
      <c r="L249" s="263" t="str">
        <f t="shared" si="12"/>
        <v/>
      </c>
      <c r="M249" s="188">
        <f t="shared" si="14"/>
        <v>0</v>
      </c>
      <c r="N249" s="329"/>
      <c r="O249" s="408"/>
      <c r="P249" s="414"/>
      <c r="Q249" s="329"/>
      <c r="R249" s="414"/>
      <c r="S249" s="329"/>
      <c r="T249" s="329"/>
      <c r="U249" s="335"/>
      <c r="V249" s="332"/>
      <c r="W249" s="335"/>
      <c r="X249" s="332"/>
      <c r="Y249" s="405"/>
      <c r="Z249" s="341"/>
      <c r="AA249" s="341"/>
      <c r="AB249" s="399"/>
      <c r="AC249" s="420"/>
    </row>
    <row r="250" spans="1:29" s="130" customFormat="1" ht="15" x14ac:dyDescent="0.25">
      <c r="A250" s="109"/>
      <c r="B250" s="267">
        <f>SUM(M231:M250)</f>
        <v>399.6</v>
      </c>
      <c r="C250" s="166"/>
      <c r="D250" s="126"/>
      <c r="E250" s="265"/>
      <c r="F250" s="128"/>
      <c r="G250" s="276"/>
      <c r="H250" s="276"/>
      <c r="I250" s="291"/>
      <c r="J250" s="291"/>
      <c r="K250" s="263" t="str">
        <f t="shared" si="11"/>
        <v/>
      </c>
      <c r="L250" s="263" t="str">
        <f t="shared" si="12"/>
        <v/>
      </c>
      <c r="M250" s="188">
        <f t="shared" si="14"/>
        <v>0</v>
      </c>
      <c r="N250" s="330"/>
      <c r="O250" s="409"/>
      <c r="P250" s="415"/>
      <c r="Q250" s="330"/>
      <c r="R250" s="415"/>
      <c r="S250" s="330"/>
      <c r="T250" s="330"/>
      <c r="U250" s="336"/>
      <c r="V250" s="333"/>
      <c r="W250" s="336"/>
      <c r="X250" s="333"/>
      <c r="Y250" s="406"/>
      <c r="Z250" s="342"/>
      <c r="AA250" s="342"/>
      <c r="AB250" s="400"/>
      <c r="AC250" s="421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 t="s">
        <v>267</v>
      </c>
      <c r="E251" s="265" t="s">
        <v>288</v>
      </c>
      <c r="F251" s="128" t="s">
        <v>216</v>
      </c>
      <c r="G251" s="276"/>
      <c r="H251" s="276">
        <v>90</v>
      </c>
      <c r="I251" s="291">
        <v>21</v>
      </c>
      <c r="J251" s="291"/>
      <c r="K251" s="263" t="str">
        <f t="shared" si="11"/>
        <v/>
      </c>
      <c r="L251" s="263">
        <f t="shared" si="12"/>
        <v>1</v>
      </c>
      <c r="M251" s="188">
        <f t="shared" si="14"/>
        <v>60</v>
      </c>
      <c r="N251" s="328">
        <f>'[2]danh sach'!O23</f>
        <v>21.75</v>
      </c>
      <c r="O251" s="407"/>
      <c r="P251" s="413">
        <f>SUM(M251:M270)+N251+O251</f>
        <v>428.35</v>
      </c>
      <c r="Q251" s="328">
        <v>30</v>
      </c>
      <c r="R251" s="413">
        <f>'Mau B2'!L23</f>
        <v>218.1</v>
      </c>
      <c r="S251" s="328">
        <f>'[2]danh sach'!J23</f>
        <v>290</v>
      </c>
      <c r="T251" s="328">
        <f>'[3]danh sach'!R22</f>
        <v>268.2</v>
      </c>
      <c r="U251" s="334">
        <v>500</v>
      </c>
      <c r="V251" s="331">
        <f>U251</f>
        <v>500</v>
      </c>
      <c r="W251" s="334">
        <v>360</v>
      </c>
      <c r="X251" s="331">
        <f>W251</f>
        <v>360</v>
      </c>
      <c r="Y251" s="404">
        <f>ROUND((P251-T251),1)</f>
        <v>160.19999999999999</v>
      </c>
      <c r="Z251" s="340">
        <f>IF(OR(SUM(V251:V270)="",SUM(Q251:Q270)=""),0,ROUND(IF(SUM(U251:U270)=500,(SUM(Q251:Q270)-SUM(V251:V270))/3.2,IF(SUM(U251:U270)=600,(SUM(Q251:Q270)-SUM(V251:V270))/2.8,0)),1))</f>
        <v>-146.9</v>
      </c>
      <c r="AA251" s="340">
        <f>IF(OR(SUM(X251:X270)="",SUM(R251:R270)=""),0,ROUND(IF(SUM(W251:W270)=360,(SUM(R251:R270)-SUM(X251:X270))/3.2,IF(SUM(W251:W270)=260,(SUM(R251:R270)-SUM(X251:X270))/2.8,0)),1))</f>
        <v>-44.3</v>
      </c>
      <c r="AB251" s="398"/>
      <c r="AC251" s="419">
        <f>SUM(Y251:AA270)</f>
        <v>-31.000000000000014</v>
      </c>
    </row>
    <row r="252" spans="1:29" s="130" customFormat="1" ht="15" x14ac:dyDescent="0.25">
      <c r="A252" s="108"/>
      <c r="B252" s="163"/>
      <c r="C252" s="164"/>
      <c r="D252" s="272" t="s">
        <v>267</v>
      </c>
      <c r="E252" s="265" t="s">
        <v>253</v>
      </c>
      <c r="F252" s="128" t="s">
        <v>216</v>
      </c>
      <c r="G252" s="276"/>
      <c r="H252" s="276">
        <v>90</v>
      </c>
      <c r="I252" s="291">
        <v>21</v>
      </c>
      <c r="J252" s="291"/>
      <c r="K252" s="263" t="str">
        <f t="shared" si="11"/>
        <v/>
      </c>
      <c r="L252" s="263">
        <f t="shared" si="12"/>
        <v>1</v>
      </c>
      <c r="M252" s="188">
        <f t="shared" si="14"/>
        <v>60</v>
      </c>
      <c r="N252" s="329"/>
      <c r="O252" s="408"/>
      <c r="P252" s="414"/>
      <c r="Q252" s="329"/>
      <c r="R252" s="414"/>
      <c r="S252" s="329"/>
      <c r="T252" s="329"/>
      <c r="U252" s="335"/>
      <c r="V252" s="332"/>
      <c r="W252" s="335"/>
      <c r="X252" s="332"/>
      <c r="Y252" s="405"/>
      <c r="Z252" s="341"/>
      <c r="AA252" s="341"/>
      <c r="AB252" s="399"/>
      <c r="AC252" s="420"/>
    </row>
    <row r="253" spans="1:29" s="130" customFormat="1" ht="15" x14ac:dyDescent="0.25">
      <c r="A253" s="108"/>
      <c r="B253" s="163"/>
      <c r="C253" s="164"/>
      <c r="D253" s="272" t="s">
        <v>267</v>
      </c>
      <c r="E253" s="265" t="s">
        <v>287</v>
      </c>
      <c r="F253" s="128" t="s">
        <v>216</v>
      </c>
      <c r="G253" s="276"/>
      <c r="H253" s="276">
        <v>90</v>
      </c>
      <c r="I253" s="291">
        <v>20</v>
      </c>
      <c r="J253" s="291"/>
      <c r="K253" s="263" t="str">
        <f t="shared" si="11"/>
        <v/>
      </c>
      <c r="L253" s="263">
        <f t="shared" si="12"/>
        <v>1</v>
      </c>
      <c r="M253" s="188">
        <f t="shared" si="14"/>
        <v>60</v>
      </c>
      <c r="N253" s="329"/>
      <c r="O253" s="408"/>
      <c r="P253" s="414"/>
      <c r="Q253" s="329"/>
      <c r="R253" s="414"/>
      <c r="S253" s="329"/>
      <c r="T253" s="329"/>
      <c r="U253" s="335"/>
      <c r="V253" s="332"/>
      <c r="W253" s="335"/>
      <c r="X253" s="332"/>
      <c r="Y253" s="405"/>
      <c r="Z253" s="341"/>
      <c r="AA253" s="341"/>
      <c r="AB253" s="399"/>
      <c r="AC253" s="420"/>
    </row>
    <row r="254" spans="1:29" s="130" customFormat="1" ht="15" x14ac:dyDescent="0.25">
      <c r="A254" s="108"/>
      <c r="B254" s="163"/>
      <c r="C254" s="164"/>
      <c r="D254" s="272" t="s">
        <v>281</v>
      </c>
      <c r="E254" s="265" t="s">
        <v>289</v>
      </c>
      <c r="F254" s="128" t="s">
        <v>216</v>
      </c>
      <c r="G254" s="276"/>
      <c r="H254" s="276">
        <v>60</v>
      </c>
      <c r="I254" s="291">
        <v>21</v>
      </c>
      <c r="J254" s="291"/>
      <c r="K254" s="263" t="str">
        <f t="shared" si="11"/>
        <v/>
      </c>
      <c r="L254" s="263">
        <f t="shared" si="12"/>
        <v>1.1000000000000001</v>
      </c>
      <c r="M254" s="188">
        <f t="shared" si="14"/>
        <v>44</v>
      </c>
      <c r="N254" s="329"/>
      <c r="O254" s="408"/>
      <c r="P254" s="414"/>
      <c r="Q254" s="329"/>
      <c r="R254" s="414"/>
      <c r="S254" s="329"/>
      <c r="T254" s="329"/>
      <c r="U254" s="335"/>
      <c r="V254" s="332"/>
      <c r="W254" s="335"/>
      <c r="X254" s="332"/>
      <c r="Y254" s="405"/>
      <c r="Z254" s="341"/>
      <c r="AA254" s="341"/>
      <c r="AB254" s="399"/>
      <c r="AC254" s="420"/>
    </row>
    <row r="255" spans="1:29" s="130" customFormat="1" ht="15" x14ac:dyDescent="0.25">
      <c r="A255" s="108"/>
      <c r="B255" s="163"/>
      <c r="C255" s="164"/>
      <c r="D255" s="272" t="s">
        <v>281</v>
      </c>
      <c r="E255" s="265" t="s">
        <v>290</v>
      </c>
      <c r="F255" s="128" t="s">
        <v>216</v>
      </c>
      <c r="G255" s="276"/>
      <c r="H255" s="276">
        <v>60</v>
      </c>
      <c r="I255" s="291">
        <v>19</v>
      </c>
      <c r="J255" s="291"/>
      <c r="K255" s="263" t="str">
        <f t="shared" si="11"/>
        <v/>
      </c>
      <c r="L255" s="263">
        <f t="shared" si="12"/>
        <v>1.1000000000000001</v>
      </c>
      <c r="M255" s="188">
        <f t="shared" si="14"/>
        <v>44</v>
      </c>
      <c r="N255" s="329"/>
      <c r="O255" s="408"/>
      <c r="P255" s="414"/>
      <c r="Q255" s="329"/>
      <c r="R255" s="414"/>
      <c r="S255" s="329"/>
      <c r="T255" s="329"/>
      <c r="U255" s="335"/>
      <c r="V255" s="332"/>
      <c r="W255" s="335"/>
      <c r="X255" s="332"/>
      <c r="Y255" s="405"/>
      <c r="Z255" s="341"/>
      <c r="AA255" s="341"/>
      <c r="AB255" s="399"/>
      <c r="AC255" s="420"/>
    </row>
    <row r="256" spans="1:29" s="130" customFormat="1" ht="15" x14ac:dyDescent="0.25">
      <c r="A256" s="108"/>
      <c r="B256" s="163"/>
      <c r="C256" s="164"/>
      <c r="D256" s="272" t="s">
        <v>291</v>
      </c>
      <c r="E256" s="265" t="s">
        <v>262</v>
      </c>
      <c r="F256" s="128" t="s">
        <v>216</v>
      </c>
      <c r="G256" s="276">
        <v>30</v>
      </c>
      <c r="H256" s="276"/>
      <c r="I256" s="291">
        <v>33</v>
      </c>
      <c r="J256" s="291"/>
      <c r="K256" s="263">
        <f t="shared" si="11"/>
        <v>1.1000000000000001</v>
      </c>
      <c r="L256" s="263" t="str">
        <f t="shared" si="12"/>
        <v/>
      </c>
      <c r="M256" s="188">
        <f t="shared" si="14"/>
        <v>33</v>
      </c>
      <c r="N256" s="329"/>
      <c r="O256" s="408"/>
      <c r="P256" s="414"/>
      <c r="Q256" s="329"/>
      <c r="R256" s="414"/>
      <c r="S256" s="329"/>
      <c r="T256" s="329"/>
      <c r="U256" s="335"/>
      <c r="V256" s="332"/>
      <c r="W256" s="335"/>
      <c r="X256" s="332"/>
      <c r="Y256" s="405"/>
      <c r="Z256" s="341"/>
      <c r="AA256" s="341"/>
      <c r="AB256" s="399"/>
      <c r="AC256" s="420"/>
    </row>
    <row r="257" spans="1:30" s="130" customFormat="1" ht="15" x14ac:dyDescent="0.25">
      <c r="A257" s="108"/>
      <c r="B257" s="163"/>
      <c r="C257" s="164"/>
      <c r="D257" s="272" t="s">
        <v>291</v>
      </c>
      <c r="E257" s="265" t="s">
        <v>292</v>
      </c>
      <c r="F257" s="128" t="s">
        <v>216</v>
      </c>
      <c r="G257" s="276">
        <v>30</v>
      </c>
      <c r="H257" s="276"/>
      <c r="I257" s="291">
        <v>27</v>
      </c>
      <c r="J257" s="291"/>
      <c r="K257" s="263">
        <f t="shared" si="11"/>
        <v>1.1000000000000001</v>
      </c>
      <c r="L257" s="263" t="str">
        <f t="shared" si="12"/>
        <v/>
      </c>
      <c r="M257" s="188">
        <f t="shared" si="14"/>
        <v>33</v>
      </c>
      <c r="N257" s="329"/>
      <c r="O257" s="408"/>
      <c r="P257" s="414"/>
      <c r="Q257" s="329"/>
      <c r="R257" s="414"/>
      <c r="S257" s="329"/>
      <c r="T257" s="329"/>
      <c r="U257" s="335"/>
      <c r="V257" s="332"/>
      <c r="W257" s="335"/>
      <c r="X257" s="332"/>
      <c r="Y257" s="405"/>
      <c r="Z257" s="341"/>
      <c r="AA257" s="341"/>
      <c r="AB257" s="399"/>
      <c r="AC257" s="420"/>
    </row>
    <row r="258" spans="1:30" s="130" customFormat="1" ht="15" x14ac:dyDescent="0.25">
      <c r="A258" s="108"/>
      <c r="B258" s="163"/>
      <c r="C258" s="164"/>
      <c r="D258" s="272" t="s">
        <v>251</v>
      </c>
      <c r="E258" s="265" t="s">
        <v>263</v>
      </c>
      <c r="F258" s="128" t="s">
        <v>217</v>
      </c>
      <c r="G258" s="276">
        <v>30</v>
      </c>
      <c r="H258" s="276"/>
      <c r="I258" s="291">
        <v>62</v>
      </c>
      <c r="J258" s="291">
        <v>2</v>
      </c>
      <c r="K258" s="263">
        <f t="shared" si="11"/>
        <v>1.2100000000000002</v>
      </c>
      <c r="L258" s="263" t="str">
        <f t="shared" si="12"/>
        <v/>
      </c>
      <c r="M258" s="188">
        <f t="shared" si="14"/>
        <v>36.299999999999997</v>
      </c>
      <c r="N258" s="329"/>
      <c r="O258" s="408"/>
      <c r="P258" s="414"/>
      <c r="Q258" s="329"/>
      <c r="R258" s="414"/>
      <c r="S258" s="329"/>
      <c r="T258" s="329"/>
      <c r="U258" s="335"/>
      <c r="V258" s="332"/>
      <c r="W258" s="335"/>
      <c r="X258" s="332"/>
      <c r="Y258" s="405"/>
      <c r="Z258" s="341"/>
      <c r="AA258" s="341"/>
      <c r="AB258" s="399"/>
      <c r="AC258" s="420"/>
    </row>
    <row r="259" spans="1:30" s="130" customFormat="1" ht="15" x14ac:dyDescent="0.25">
      <c r="A259" s="108"/>
      <c r="B259" s="163"/>
      <c r="C259" s="164"/>
      <c r="D259" s="272" t="s">
        <v>251</v>
      </c>
      <c r="E259" s="265" t="s">
        <v>264</v>
      </c>
      <c r="F259" s="128" t="s">
        <v>217</v>
      </c>
      <c r="G259" s="276">
        <v>30</v>
      </c>
      <c r="H259" s="276"/>
      <c r="I259" s="291">
        <v>60</v>
      </c>
      <c r="J259" s="291">
        <v>1</v>
      </c>
      <c r="K259" s="263">
        <f t="shared" si="11"/>
        <v>1.2100000000000002</v>
      </c>
      <c r="L259" s="263" t="str">
        <f t="shared" si="12"/>
        <v/>
      </c>
      <c r="M259" s="188">
        <f t="shared" si="14"/>
        <v>36.299999999999997</v>
      </c>
      <c r="N259" s="329"/>
      <c r="O259" s="408"/>
      <c r="P259" s="414"/>
      <c r="Q259" s="329"/>
      <c r="R259" s="414"/>
      <c r="S259" s="329"/>
      <c r="T259" s="329"/>
      <c r="U259" s="335"/>
      <c r="V259" s="332"/>
      <c r="W259" s="335"/>
      <c r="X259" s="332"/>
      <c r="Y259" s="405"/>
      <c r="Z259" s="341"/>
      <c r="AA259" s="341"/>
      <c r="AB259" s="399"/>
      <c r="AC259" s="420"/>
    </row>
    <row r="260" spans="1:30" s="130" customFormat="1" ht="15" hidden="1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91"/>
      <c r="J260" s="291"/>
      <c r="K260" s="263" t="str">
        <f t="shared" si="11"/>
        <v/>
      </c>
      <c r="L260" s="263" t="str">
        <f t="shared" si="12"/>
        <v/>
      </c>
      <c r="M260" s="188">
        <f t="shared" si="14"/>
        <v>0</v>
      </c>
      <c r="N260" s="329"/>
      <c r="O260" s="408"/>
      <c r="P260" s="414"/>
      <c r="Q260" s="329"/>
      <c r="R260" s="414"/>
      <c r="S260" s="329"/>
      <c r="T260" s="329"/>
      <c r="U260" s="335"/>
      <c r="V260" s="332"/>
      <c r="W260" s="335"/>
      <c r="X260" s="332"/>
      <c r="Y260" s="405"/>
      <c r="Z260" s="341"/>
      <c r="AA260" s="341"/>
      <c r="AB260" s="399"/>
      <c r="AC260" s="420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91"/>
      <c r="J261" s="291"/>
      <c r="K261" s="263" t="str">
        <f t="shared" si="11"/>
        <v/>
      </c>
      <c r="L261" s="263" t="str">
        <f t="shared" si="12"/>
        <v/>
      </c>
      <c r="M261" s="188">
        <f t="shared" si="14"/>
        <v>0</v>
      </c>
      <c r="N261" s="329"/>
      <c r="O261" s="408"/>
      <c r="P261" s="414"/>
      <c r="Q261" s="329"/>
      <c r="R261" s="414"/>
      <c r="S261" s="329"/>
      <c r="T261" s="329"/>
      <c r="U261" s="335"/>
      <c r="V261" s="332"/>
      <c r="W261" s="335"/>
      <c r="X261" s="332"/>
      <c r="Y261" s="405"/>
      <c r="Z261" s="341"/>
      <c r="AA261" s="341"/>
      <c r="AB261" s="399"/>
      <c r="AC261" s="420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91"/>
      <c r="J262" s="291"/>
      <c r="K262" s="263" t="str">
        <f t="shared" si="11"/>
        <v/>
      </c>
      <c r="L262" s="263" t="str">
        <f t="shared" si="12"/>
        <v/>
      </c>
      <c r="M262" s="188">
        <f t="shared" si="14"/>
        <v>0</v>
      </c>
      <c r="N262" s="329"/>
      <c r="O262" s="408"/>
      <c r="P262" s="414"/>
      <c r="Q262" s="329"/>
      <c r="R262" s="414"/>
      <c r="S262" s="329"/>
      <c r="T262" s="329"/>
      <c r="U262" s="335"/>
      <c r="V262" s="332"/>
      <c r="W262" s="335"/>
      <c r="X262" s="332"/>
      <c r="Y262" s="405"/>
      <c r="Z262" s="341"/>
      <c r="AA262" s="341"/>
      <c r="AB262" s="399"/>
      <c r="AC262" s="420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91"/>
      <c r="J263" s="291"/>
      <c r="K263" s="263" t="str">
        <f t="shared" si="11"/>
        <v/>
      </c>
      <c r="L263" s="263" t="str">
        <f t="shared" si="12"/>
        <v/>
      </c>
      <c r="M263" s="188">
        <f t="shared" si="14"/>
        <v>0</v>
      </c>
      <c r="N263" s="329"/>
      <c r="O263" s="408"/>
      <c r="P263" s="414"/>
      <c r="Q263" s="329"/>
      <c r="R263" s="414"/>
      <c r="S263" s="329"/>
      <c r="T263" s="329"/>
      <c r="U263" s="335"/>
      <c r="V263" s="332"/>
      <c r="W263" s="335"/>
      <c r="X263" s="332"/>
      <c r="Y263" s="405"/>
      <c r="Z263" s="341"/>
      <c r="AA263" s="341"/>
      <c r="AB263" s="399"/>
      <c r="AC263" s="420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91"/>
      <c r="J264" s="291"/>
      <c r="K264" s="263" t="str">
        <f t="shared" si="11"/>
        <v/>
      </c>
      <c r="L264" s="263" t="str">
        <f t="shared" si="12"/>
        <v/>
      </c>
      <c r="M264" s="188">
        <f t="shared" si="14"/>
        <v>0</v>
      </c>
      <c r="N264" s="329"/>
      <c r="O264" s="408"/>
      <c r="P264" s="414"/>
      <c r="Q264" s="329"/>
      <c r="R264" s="414"/>
      <c r="S264" s="329"/>
      <c r="T264" s="329"/>
      <c r="U264" s="335"/>
      <c r="V264" s="332"/>
      <c r="W264" s="335"/>
      <c r="X264" s="332"/>
      <c r="Y264" s="405"/>
      <c r="Z264" s="341"/>
      <c r="AA264" s="341"/>
      <c r="AB264" s="399"/>
      <c r="AC264" s="420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91"/>
      <c r="J265" s="291"/>
      <c r="K265" s="263" t="str">
        <f t="shared" si="11"/>
        <v/>
      </c>
      <c r="L265" s="263" t="str">
        <f t="shared" si="12"/>
        <v/>
      </c>
      <c r="M265" s="188">
        <f t="shared" si="14"/>
        <v>0</v>
      </c>
      <c r="N265" s="329"/>
      <c r="O265" s="408"/>
      <c r="P265" s="414"/>
      <c r="Q265" s="329"/>
      <c r="R265" s="414"/>
      <c r="S265" s="329"/>
      <c r="T265" s="329"/>
      <c r="U265" s="335"/>
      <c r="V265" s="332"/>
      <c r="W265" s="335"/>
      <c r="X265" s="332"/>
      <c r="Y265" s="405"/>
      <c r="Z265" s="341"/>
      <c r="AA265" s="341"/>
      <c r="AB265" s="399"/>
      <c r="AC265" s="420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91"/>
      <c r="J266" s="291"/>
      <c r="K266" s="263" t="str">
        <f t="shared" si="11"/>
        <v/>
      </c>
      <c r="L266" s="263" t="str">
        <f t="shared" si="12"/>
        <v/>
      </c>
      <c r="M266" s="188">
        <f t="shared" si="14"/>
        <v>0</v>
      </c>
      <c r="N266" s="329"/>
      <c r="O266" s="408"/>
      <c r="P266" s="414"/>
      <c r="Q266" s="329"/>
      <c r="R266" s="414"/>
      <c r="S266" s="329"/>
      <c r="T266" s="329"/>
      <c r="U266" s="335"/>
      <c r="V266" s="332"/>
      <c r="W266" s="335"/>
      <c r="X266" s="332"/>
      <c r="Y266" s="405"/>
      <c r="Z266" s="341"/>
      <c r="AA266" s="341"/>
      <c r="AB266" s="399"/>
      <c r="AC266" s="420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91"/>
      <c r="J267" s="291"/>
      <c r="K267" s="263" t="str">
        <f t="shared" si="11"/>
        <v/>
      </c>
      <c r="L267" s="263" t="str">
        <f t="shared" si="12"/>
        <v/>
      </c>
      <c r="M267" s="188">
        <f t="shared" si="14"/>
        <v>0</v>
      </c>
      <c r="N267" s="329"/>
      <c r="O267" s="408"/>
      <c r="P267" s="414"/>
      <c r="Q267" s="329"/>
      <c r="R267" s="414"/>
      <c r="S267" s="329"/>
      <c r="T267" s="329"/>
      <c r="U267" s="335"/>
      <c r="V267" s="332"/>
      <c r="W267" s="335"/>
      <c r="X267" s="332"/>
      <c r="Y267" s="405"/>
      <c r="Z267" s="341"/>
      <c r="AA267" s="341"/>
      <c r="AB267" s="399"/>
      <c r="AC267" s="420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91"/>
      <c r="J268" s="291"/>
      <c r="K268" s="263" t="str">
        <f t="shared" si="11"/>
        <v/>
      </c>
      <c r="L268" s="263" t="str">
        <f t="shared" si="12"/>
        <v/>
      </c>
      <c r="M268" s="188">
        <f t="shared" si="14"/>
        <v>0</v>
      </c>
      <c r="N268" s="329"/>
      <c r="O268" s="408"/>
      <c r="P268" s="414"/>
      <c r="Q268" s="329"/>
      <c r="R268" s="414"/>
      <c r="S268" s="329"/>
      <c r="T268" s="329"/>
      <c r="U268" s="335"/>
      <c r="V268" s="332"/>
      <c r="W268" s="335"/>
      <c r="X268" s="332"/>
      <c r="Y268" s="405"/>
      <c r="Z268" s="341"/>
      <c r="AA268" s="341"/>
      <c r="AB268" s="399"/>
      <c r="AC268" s="420"/>
    </row>
    <row r="269" spans="1:30" s="130" customFormat="1" ht="15" hidden="1" customHeight="1" x14ac:dyDescent="0.25">
      <c r="A269" s="108"/>
      <c r="B269" s="163"/>
      <c r="C269" s="164"/>
      <c r="D269" s="126"/>
      <c r="E269" s="265"/>
      <c r="F269" s="128"/>
      <c r="G269" s="276"/>
      <c r="H269" s="276"/>
      <c r="I269" s="291"/>
      <c r="J269" s="291"/>
      <c r="K269" s="263" t="str">
        <f t="shared" si="11"/>
        <v/>
      </c>
      <c r="L269" s="263" t="str">
        <f t="shared" si="12"/>
        <v/>
      </c>
      <c r="M269" s="188">
        <f t="shared" si="14"/>
        <v>0</v>
      </c>
      <c r="N269" s="329"/>
      <c r="O269" s="408"/>
      <c r="P269" s="414"/>
      <c r="Q269" s="329"/>
      <c r="R269" s="414"/>
      <c r="S269" s="329"/>
      <c r="T269" s="329"/>
      <c r="U269" s="335"/>
      <c r="V269" s="332"/>
      <c r="W269" s="335"/>
      <c r="X269" s="332"/>
      <c r="Y269" s="405"/>
      <c r="Z269" s="341"/>
      <c r="AA269" s="341"/>
      <c r="AB269" s="399"/>
      <c r="AC269" s="420"/>
    </row>
    <row r="270" spans="1:30" s="130" customFormat="1" ht="15" x14ac:dyDescent="0.25">
      <c r="A270" s="109"/>
      <c r="B270" s="267">
        <f>SUM(M251:M270)</f>
        <v>406.6</v>
      </c>
      <c r="C270" s="166"/>
      <c r="D270" s="126"/>
      <c r="E270" s="265"/>
      <c r="F270" s="128"/>
      <c r="G270" s="276"/>
      <c r="H270" s="276"/>
      <c r="I270" s="291"/>
      <c r="J270" s="291"/>
      <c r="K270" s="263" t="str">
        <f t="shared" si="11"/>
        <v/>
      </c>
      <c r="L270" s="263" t="str">
        <f t="shared" si="12"/>
        <v/>
      </c>
      <c r="M270" s="188">
        <f t="shared" si="14"/>
        <v>0</v>
      </c>
      <c r="N270" s="330"/>
      <c r="O270" s="409"/>
      <c r="P270" s="415"/>
      <c r="Q270" s="330"/>
      <c r="R270" s="415"/>
      <c r="S270" s="330"/>
      <c r="T270" s="330"/>
      <c r="U270" s="336"/>
      <c r="V270" s="333"/>
      <c r="W270" s="336"/>
      <c r="X270" s="333"/>
      <c r="Y270" s="406"/>
      <c r="Z270" s="342"/>
      <c r="AA270" s="342"/>
      <c r="AB270" s="400"/>
      <c r="AC270" s="421"/>
    </row>
    <row r="271" spans="1:30" s="130" customFormat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 t="s">
        <v>294</v>
      </c>
      <c r="E271" s="265" t="s">
        <v>399</v>
      </c>
      <c r="F271" s="128" t="s">
        <v>216</v>
      </c>
      <c r="G271" s="276"/>
      <c r="H271" s="276">
        <v>90</v>
      </c>
      <c r="I271" s="291">
        <v>22</v>
      </c>
      <c r="J271" s="291"/>
      <c r="K271" s="263" t="str">
        <f t="shared" si="11"/>
        <v/>
      </c>
      <c r="L271" s="263">
        <f t="shared" si="12"/>
        <v>1</v>
      </c>
      <c r="M271" s="188">
        <f t="shared" si="14"/>
        <v>60</v>
      </c>
      <c r="N271" s="328">
        <f>'[2]danh sach'!O24</f>
        <v>43.5</v>
      </c>
      <c r="O271" s="407"/>
      <c r="P271" s="413">
        <f>SUM(M271:M290)+N271+O271</f>
        <v>408.29999999999995</v>
      </c>
      <c r="Q271" s="328">
        <v>152</v>
      </c>
      <c r="R271" s="413">
        <f>'Mau B2'!L24</f>
        <v>152.19999999999999</v>
      </c>
      <c r="S271" s="328">
        <f>'[2]danh sach'!J24</f>
        <v>290</v>
      </c>
      <c r="T271" s="328">
        <f>'[3]danh sach'!R23</f>
        <v>246.5</v>
      </c>
      <c r="U271" s="334">
        <v>500</v>
      </c>
      <c r="V271" s="331">
        <f>U271</f>
        <v>500</v>
      </c>
      <c r="W271" s="334">
        <v>360</v>
      </c>
      <c r="X271" s="331">
        <f>W271</f>
        <v>360</v>
      </c>
      <c r="Y271" s="404">
        <f>ROUND((P271-T271),1)</f>
        <v>161.80000000000001</v>
      </c>
      <c r="Z271" s="340">
        <f>IF(OR(SUM(V271:V290)="",SUM(Q271:Q290)=""),0,ROUND(IF(SUM(U271:U290)=500,(SUM(Q271:Q290)-SUM(V271:V290))/3.2,IF(SUM(U271:U290)=600,(SUM(Q271:Q290)-SUM(V271:V290))/2.8,0)),1))</f>
        <v>-108.8</v>
      </c>
      <c r="AA271" s="340">
        <f>IF(OR(SUM(X271:X290)="",SUM(R271:R290)=""),0,ROUND(IF(SUM(W271:W290)=360,(SUM(R271:R290)-SUM(X271:X290))/3.2,IF(SUM(W271:W290)=260,(SUM(R271:R290)-SUM(X271:X290))/2.8,0)),1))</f>
        <v>-64.900000000000006</v>
      </c>
      <c r="AB271" s="398"/>
      <c r="AC271" s="419">
        <f>SUM(Y271:AA290)</f>
        <v>-11.899999999999991</v>
      </c>
      <c r="AD271" s="17" t="s">
        <v>534</v>
      </c>
    </row>
    <row r="272" spans="1:30" s="130" customFormat="1" ht="15" x14ac:dyDescent="0.25">
      <c r="A272" s="108"/>
      <c r="B272" s="163"/>
      <c r="C272" s="164"/>
      <c r="D272" s="272" t="s">
        <v>294</v>
      </c>
      <c r="E272" s="265" t="s">
        <v>400</v>
      </c>
      <c r="F272" s="128" t="s">
        <v>216</v>
      </c>
      <c r="G272" s="276"/>
      <c r="H272" s="276">
        <v>90</v>
      </c>
      <c r="I272" s="291">
        <v>21</v>
      </c>
      <c r="J272" s="291"/>
      <c r="K272" s="263" t="str">
        <f t="shared" si="11"/>
        <v/>
      </c>
      <c r="L272" s="263">
        <f t="shared" si="12"/>
        <v>1</v>
      </c>
      <c r="M272" s="188">
        <f t="shared" si="14"/>
        <v>60</v>
      </c>
      <c r="N272" s="329"/>
      <c r="O272" s="408"/>
      <c r="P272" s="414"/>
      <c r="Q272" s="329"/>
      <c r="R272" s="414"/>
      <c r="S272" s="329"/>
      <c r="T272" s="329"/>
      <c r="U272" s="335"/>
      <c r="V272" s="332"/>
      <c r="W272" s="335"/>
      <c r="X272" s="332"/>
      <c r="Y272" s="405"/>
      <c r="Z272" s="341"/>
      <c r="AA272" s="341"/>
      <c r="AB272" s="399"/>
      <c r="AC272" s="420"/>
    </row>
    <row r="273" spans="1:29" s="130" customFormat="1" ht="15" x14ac:dyDescent="0.25">
      <c r="A273" s="108"/>
      <c r="B273" s="163"/>
      <c r="C273" s="164"/>
      <c r="D273" s="272" t="s">
        <v>294</v>
      </c>
      <c r="E273" s="265" t="s">
        <v>401</v>
      </c>
      <c r="F273" s="128" t="s">
        <v>216</v>
      </c>
      <c r="G273" s="276"/>
      <c r="H273" s="276">
        <v>90</v>
      </c>
      <c r="I273" s="291">
        <v>20</v>
      </c>
      <c r="J273" s="291"/>
      <c r="K273" s="263" t="str">
        <f t="shared" si="11"/>
        <v/>
      </c>
      <c r="L273" s="263">
        <f t="shared" si="12"/>
        <v>1</v>
      </c>
      <c r="M273" s="188">
        <f t="shared" si="14"/>
        <v>60</v>
      </c>
      <c r="N273" s="329"/>
      <c r="O273" s="408"/>
      <c r="P273" s="414"/>
      <c r="Q273" s="329"/>
      <c r="R273" s="414"/>
      <c r="S273" s="329"/>
      <c r="T273" s="329"/>
      <c r="U273" s="335"/>
      <c r="V273" s="332"/>
      <c r="W273" s="335"/>
      <c r="X273" s="332"/>
      <c r="Y273" s="405"/>
      <c r="Z273" s="341"/>
      <c r="AA273" s="341"/>
      <c r="AB273" s="399"/>
      <c r="AC273" s="420"/>
    </row>
    <row r="274" spans="1:29" s="130" customFormat="1" ht="15" x14ac:dyDescent="0.25">
      <c r="A274" s="108"/>
      <c r="B274" s="163"/>
      <c r="C274" s="164"/>
      <c r="D274" s="272" t="s">
        <v>281</v>
      </c>
      <c r="E274" s="265" t="s">
        <v>402</v>
      </c>
      <c r="F274" s="128" t="s">
        <v>216</v>
      </c>
      <c r="G274" s="276"/>
      <c r="H274" s="276">
        <v>60</v>
      </c>
      <c r="I274" s="291">
        <v>33</v>
      </c>
      <c r="J274" s="291"/>
      <c r="K274" s="263" t="str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/>
      </c>
      <c r="L274" s="263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>1.2100000000000002</v>
      </c>
      <c r="M274" s="188">
        <f t="shared" si="14"/>
        <v>48.4</v>
      </c>
      <c r="N274" s="329"/>
      <c r="O274" s="408"/>
      <c r="P274" s="414"/>
      <c r="Q274" s="329"/>
      <c r="R274" s="414"/>
      <c r="S274" s="329"/>
      <c r="T274" s="329"/>
      <c r="U274" s="335"/>
      <c r="V274" s="332"/>
      <c r="W274" s="335"/>
      <c r="X274" s="332"/>
      <c r="Y274" s="405"/>
      <c r="Z274" s="341"/>
      <c r="AA274" s="341"/>
      <c r="AB274" s="399"/>
      <c r="AC274" s="420"/>
    </row>
    <row r="275" spans="1:29" s="130" customFormat="1" ht="15" x14ac:dyDescent="0.25">
      <c r="A275" s="108"/>
      <c r="B275" s="163"/>
      <c r="C275" s="164"/>
      <c r="D275" s="272" t="s">
        <v>281</v>
      </c>
      <c r="E275" s="265" t="s">
        <v>403</v>
      </c>
      <c r="F275" s="128" t="s">
        <v>216</v>
      </c>
      <c r="G275" s="276"/>
      <c r="H275" s="276">
        <v>60</v>
      </c>
      <c r="I275" s="291">
        <v>27</v>
      </c>
      <c r="J275" s="291"/>
      <c r="K275" s="263" t="str">
        <f t="shared" si="15"/>
        <v/>
      </c>
      <c r="L275" s="263">
        <f t="shared" si="16"/>
        <v>1.1000000000000001</v>
      </c>
      <c r="M275" s="188">
        <f t="shared" si="14"/>
        <v>44</v>
      </c>
      <c r="N275" s="329"/>
      <c r="O275" s="408"/>
      <c r="P275" s="414"/>
      <c r="Q275" s="329"/>
      <c r="R275" s="414"/>
      <c r="S275" s="329"/>
      <c r="T275" s="329"/>
      <c r="U275" s="335"/>
      <c r="V275" s="332"/>
      <c r="W275" s="335"/>
      <c r="X275" s="332"/>
      <c r="Y275" s="405"/>
      <c r="Z275" s="341"/>
      <c r="AA275" s="341"/>
      <c r="AB275" s="399"/>
      <c r="AC275" s="420"/>
    </row>
    <row r="276" spans="1:29" s="130" customFormat="1" ht="15" x14ac:dyDescent="0.25">
      <c r="A276" s="108"/>
      <c r="B276" s="163"/>
      <c r="C276" s="164"/>
      <c r="D276" s="272" t="s">
        <v>267</v>
      </c>
      <c r="E276" s="265" t="s">
        <v>377</v>
      </c>
      <c r="F276" s="128" t="s">
        <v>217</v>
      </c>
      <c r="G276" s="276"/>
      <c r="H276" s="276">
        <v>60</v>
      </c>
      <c r="I276" s="291">
        <v>23</v>
      </c>
      <c r="J276" s="291"/>
      <c r="K276" s="263" t="str">
        <f t="shared" si="15"/>
        <v/>
      </c>
      <c r="L276" s="263">
        <f t="shared" si="16"/>
        <v>1.1000000000000001</v>
      </c>
      <c r="M276" s="188">
        <f t="shared" si="14"/>
        <v>44</v>
      </c>
      <c r="N276" s="329"/>
      <c r="O276" s="408"/>
      <c r="P276" s="414"/>
      <c r="Q276" s="329"/>
      <c r="R276" s="414"/>
      <c r="S276" s="329"/>
      <c r="T276" s="329"/>
      <c r="U276" s="335"/>
      <c r="V276" s="332"/>
      <c r="W276" s="335"/>
      <c r="X276" s="332"/>
      <c r="Y276" s="405"/>
      <c r="Z276" s="341"/>
      <c r="AA276" s="341"/>
      <c r="AB276" s="399"/>
      <c r="AC276" s="420"/>
    </row>
    <row r="277" spans="1:29" s="130" customFormat="1" ht="15" x14ac:dyDescent="0.25">
      <c r="A277" s="108"/>
      <c r="B277" s="163"/>
      <c r="C277" s="164"/>
      <c r="D277" s="282" t="s">
        <v>267</v>
      </c>
      <c r="E277" s="271" t="s">
        <v>378</v>
      </c>
      <c r="F277" s="271" t="s">
        <v>217</v>
      </c>
      <c r="G277" s="278"/>
      <c r="H277" s="278">
        <v>60</v>
      </c>
      <c r="I277" s="291">
        <v>31</v>
      </c>
      <c r="J277" s="291"/>
      <c r="K277" s="263" t="str">
        <f t="shared" si="15"/>
        <v/>
      </c>
      <c r="L277" s="263">
        <f t="shared" si="16"/>
        <v>1.2100000000000002</v>
      </c>
      <c r="M277" s="188">
        <f t="shared" si="14"/>
        <v>48.4</v>
      </c>
      <c r="N277" s="329"/>
      <c r="O277" s="408"/>
      <c r="P277" s="414"/>
      <c r="Q277" s="329"/>
      <c r="R277" s="414"/>
      <c r="S277" s="329"/>
      <c r="T277" s="329"/>
      <c r="U277" s="335"/>
      <c r="V277" s="332"/>
      <c r="W277" s="335"/>
      <c r="X277" s="332"/>
      <c r="Y277" s="405"/>
      <c r="Z277" s="341"/>
      <c r="AA277" s="341"/>
      <c r="AB277" s="399"/>
      <c r="AC277" s="420"/>
    </row>
    <row r="278" spans="1:29" s="130" customFormat="1" ht="15" hidden="1" customHeight="1" x14ac:dyDescent="0.25">
      <c r="A278" s="108"/>
      <c r="B278" s="163"/>
      <c r="C278" s="164"/>
      <c r="D278" s="126"/>
      <c r="E278" s="265"/>
      <c r="F278" s="128"/>
      <c r="G278" s="276"/>
      <c r="H278" s="276"/>
      <c r="I278" s="291"/>
      <c r="J278" s="291"/>
      <c r="K278" s="263" t="str">
        <f t="shared" si="15"/>
        <v/>
      </c>
      <c r="L278" s="263" t="str">
        <f t="shared" si="16"/>
        <v/>
      </c>
      <c r="M278" s="188">
        <f t="shared" si="14"/>
        <v>0</v>
      </c>
      <c r="N278" s="329"/>
      <c r="O278" s="408"/>
      <c r="P278" s="414"/>
      <c r="Q278" s="329"/>
      <c r="R278" s="414"/>
      <c r="S278" s="329"/>
      <c r="T278" s="329"/>
      <c r="U278" s="335"/>
      <c r="V278" s="332"/>
      <c r="W278" s="335"/>
      <c r="X278" s="332"/>
      <c r="Y278" s="405"/>
      <c r="Z278" s="341"/>
      <c r="AA278" s="341"/>
      <c r="AB278" s="399"/>
      <c r="AC278" s="420"/>
    </row>
    <row r="279" spans="1:29" s="130" customFormat="1" ht="15" hidden="1" customHeight="1" x14ac:dyDescent="0.25">
      <c r="A279" s="108"/>
      <c r="B279" s="163"/>
      <c r="C279" s="164"/>
      <c r="D279" s="272"/>
      <c r="E279" s="265"/>
      <c r="F279" s="128"/>
      <c r="G279" s="276"/>
      <c r="H279" s="276"/>
      <c r="I279" s="291"/>
      <c r="J279" s="291"/>
      <c r="K279" s="263" t="str">
        <f t="shared" si="15"/>
        <v/>
      </c>
      <c r="L279" s="263" t="str">
        <f t="shared" si="16"/>
        <v/>
      </c>
      <c r="M279" s="188">
        <f t="shared" si="14"/>
        <v>0</v>
      </c>
      <c r="N279" s="329"/>
      <c r="O279" s="408"/>
      <c r="P279" s="414"/>
      <c r="Q279" s="329"/>
      <c r="R279" s="414"/>
      <c r="S279" s="329"/>
      <c r="T279" s="329"/>
      <c r="U279" s="335"/>
      <c r="V279" s="332"/>
      <c r="W279" s="335"/>
      <c r="X279" s="332"/>
      <c r="Y279" s="405"/>
      <c r="Z279" s="341"/>
      <c r="AA279" s="341"/>
      <c r="AB279" s="399"/>
      <c r="AC279" s="420"/>
    </row>
    <row r="280" spans="1:29" s="130" customFormat="1" ht="15" hidden="1" customHeight="1" x14ac:dyDescent="0.25">
      <c r="A280" s="108"/>
      <c r="B280" s="163"/>
      <c r="C280" s="164"/>
      <c r="D280" s="282"/>
      <c r="E280" s="271"/>
      <c r="F280" s="271"/>
      <c r="G280" s="278"/>
      <c r="H280" s="278"/>
      <c r="I280" s="291"/>
      <c r="J280" s="291"/>
      <c r="K280" s="263" t="str">
        <f t="shared" si="15"/>
        <v/>
      </c>
      <c r="L280" s="263" t="str">
        <f t="shared" si="16"/>
        <v/>
      </c>
      <c r="M280" s="188">
        <f t="shared" si="14"/>
        <v>0</v>
      </c>
      <c r="N280" s="329"/>
      <c r="O280" s="408"/>
      <c r="P280" s="414"/>
      <c r="Q280" s="329"/>
      <c r="R280" s="414"/>
      <c r="S280" s="329"/>
      <c r="T280" s="329"/>
      <c r="U280" s="335"/>
      <c r="V280" s="332"/>
      <c r="W280" s="335"/>
      <c r="X280" s="332"/>
      <c r="Y280" s="405"/>
      <c r="Z280" s="341"/>
      <c r="AA280" s="341"/>
      <c r="AB280" s="399"/>
      <c r="AC280" s="420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91"/>
      <c r="J281" s="291"/>
      <c r="K281" s="263" t="str">
        <f t="shared" si="15"/>
        <v/>
      </c>
      <c r="L281" s="263" t="str">
        <f t="shared" si="16"/>
        <v/>
      </c>
      <c r="M281" s="188">
        <f t="shared" si="14"/>
        <v>0</v>
      </c>
      <c r="N281" s="329"/>
      <c r="O281" s="408"/>
      <c r="P281" s="414"/>
      <c r="Q281" s="329"/>
      <c r="R281" s="414"/>
      <c r="S281" s="329"/>
      <c r="T281" s="329"/>
      <c r="U281" s="335"/>
      <c r="V281" s="332"/>
      <c r="W281" s="335"/>
      <c r="X281" s="332"/>
      <c r="Y281" s="405"/>
      <c r="Z281" s="341"/>
      <c r="AA281" s="341"/>
      <c r="AB281" s="399"/>
      <c r="AC281" s="420"/>
    </row>
    <row r="282" spans="1:29" s="130" customFormat="1" ht="15" hidden="1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91"/>
      <c r="J282" s="291"/>
      <c r="K282" s="263" t="str">
        <f t="shared" si="15"/>
        <v/>
      </c>
      <c r="L282" s="263" t="str">
        <f t="shared" si="16"/>
        <v/>
      </c>
      <c r="M282" s="188">
        <f t="shared" si="14"/>
        <v>0</v>
      </c>
      <c r="N282" s="329"/>
      <c r="O282" s="408"/>
      <c r="P282" s="414"/>
      <c r="Q282" s="329"/>
      <c r="R282" s="414"/>
      <c r="S282" s="329"/>
      <c r="T282" s="329"/>
      <c r="U282" s="335"/>
      <c r="V282" s="332"/>
      <c r="W282" s="335"/>
      <c r="X282" s="332"/>
      <c r="Y282" s="405"/>
      <c r="Z282" s="341"/>
      <c r="AA282" s="341"/>
      <c r="AB282" s="399"/>
      <c r="AC282" s="420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91"/>
      <c r="J283" s="291"/>
      <c r="K283" s="263" t="str">
        <f t="shared" si="15"/>
        <v/>
      </c>
      <c r="L283" s="263" t="str">
        <f t="shared" si="16"/>
        <v/>
      </c>
      <c r="M283" s="188">
        <f t="shared" si="14"/>
        <v>0</v>
      </c>
      <c r="N283" s="329"/>
      <c r="O283" s="408"/>
      <c r="P283" s="414"/>
      <c r="Q283" s="329"/>
      <c r="R283" s="414"/>
      <c r="S283" s="329"/>
      <c r="T283" s="329"/>
      <c r="U283" s="335"/>
      <c r="V283" s="332"/>
      <c r="W283" s="335"/>
      <c r="X283" s="332"/>
      <c r="Y283" s="405"/>
      <c r="Z283" s="341"/>
      <c r="AA283" s="341"/>
      <c r="AB283" s="399"/>
      <c r="AC283" s="420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91"/>
      <c r="J284" s="291"/>
      <c r="K284" s="263" t="str">
        <f t="shared" si="15"/>
        <v/>
      </c>
      <c r="L284" s="263" t="str">
        <f t="shared" si="16"/>
        <v/>
      </c>
      <c r="M284" s="188">
        <f t="shared" si="14"/>
        <v>0</v>
      </c>
      <c r="N284" s="329"/>
      <c r="O284" s="408"/>
      <c r="P284" s="414"/>
      <c r="Q284" s="329"/>
      <c r="R284" s="414"/>
      <c r="S284" s="329"/>
      <c r="T284" s="329"/>
      <c r="U284" s="335"/>
      <c r="V284" s="332"/>
      <c r="W284" s="335"/>
      <c r="X284" s="332"/>
      <c r="Y284" s="405"/>
      <c r="Z284" s="341"/>
      <c r="AA284" s="341"/>
      <c r="AB284" s="399"/>
      <c r="AC284" s="420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91"/>
      <c r="J285" s="291"/>
      <c r="K285" s="263" t="str">
        <f t="shared" si="15"/>
        <v/>
      </c>
      <c r="L285" s="263" t="str">
        <f t="shared" si="16"/>
        <v/>
      </c>
      <c r="M285" s="188">
        <f t="shared" si="14"/>
        <v>0</v>
      </c>
      <c r="N285" s="329"/>
      <c r="O285" s="408"/>
      <c r="P285" s="414"/>
      <c r="Q285" s="329"/>
      <c r="R285" s="414"/>
      <c r="S285" s="329"/>
      <c r="T285" s="329"/>
      <c r="U285" s="335"/>
      <c r="V285" s="332"/>
      <c r="W285" s="335"/>
      <c r="X285" s="332"/>
      <c r="Y285" s="405"/>
      <c r="Z285" s="341"/>
      <c r="AA285" s="341"/>
      <c r="AB285" s="399"/>
      <c r="AC285" s="420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91"/>
      <c r="J286" s="291"/>
      <c r="K286" s="263" t="str">
        <f t="shared" si="15"/>
        <v/>
      </c>
      <c r="L286" s="263" t="str">
        <f t="shared" si="16"/>
        <v/>
      </c>
      <c r="M286" s="188">
        <f t="shared" si="14"/>
        <v>0</v>
      </c>
      <c r="N286" s="329"/>
      <c r="O286" s="408"/>
      <c r="P286" s="414"/>
      <c r="Q286" s="329"/>
      <c r="R286" s="414"/>
      <c r="S286" s="329"/>
      <c r="T286" s="329"/>
      <c r="U286" s="335"/>
      <c r="V286" s="332"/>
      <c r="W286" s="335"/>
      <c r="X286" s="332"/>
      <c r="Y286" s="405"/>
      <c r="Z286" s="341"/>
      <c r="AA286" s="341"/>
      <c r="AB286" s="399"/>
      <c r="AC286" s="420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91"/>
      <c r="J287" s="291"/>
      <c r="K287" s="263" t="str">
        <f t="shared" si="15"/>
        <v/>
      </c>
      <c r="L287" s="263" t="str">
        <f t="shared" si="16"/>
        <v/>
      </c>
      <c r="M287" s="188">
        <f t="shared" si="14"/>
        <v>0</v>
      </c>
      <c r="N287" s="329"/>
      <c r="O287" s="408"/>
      <c r="P287" s="414"/>
      <c r="Q287" s="329"/>
      <c r="R287" s="414"/>
      <c r="S287" s="329"/>
      <c r="T287" s="329"/>
      <c r="U287" s="335"/>
      <c r="V287" s="332"/>
      <c r="W287" s="335"/>
      <c r="X287" s="332"/>
      <c r="Y287" s="405"/>
      <c r="Z287" s="341"/>
      <c r="AA287" s="341"/>
      <c r="AB287" s="399"/>
      <c r="AC287" s="420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91"/>
      <c r="J288" s="291"/>
      <c r="K288" s="263" t="str">
        <f t="shared" si="15"/>
        <v/>
      </c>
      <c r="L288" s="263" t="str">
        <f t="shared" si="16"/>
        <v/>
      </c>
      <c r="M288" s="188">
        <f t="shared" si="14"/>
        <v>0</v>
      </c>
      <c r="N288" s="329"/>
      <c r="O288" s="408"/>
      <c r="P288" s="414"/>
      <c r="Q288" s="329"/>
      <c r="R288" s="414"/>
      <c r="S288" s="329"/>
      <c r="T288" s="329"/>
      <c r="U288" s="335"/>
      <c r="V288" s="332"/>
      <c r="W288" s="335"/>
      <c r="X288" s="332"/>
      <c r="Y288" s="405"/>
      <c r="Z288" s="341"/>
      <c r="AA288" s="341"/>
      <c r="AB288" s="399"/>
      <c r="AC288" s="420"/>
    </row>
    <row r="289" spans="1:30" s="130" customFormat="1" ht="15" hidden="1" customHeight="1" x14ac:dyDescent="0.25">
      <c r="A289" s="108"/>
      <c r="B289" s="163"/>
      <c r="C289" s="164"/>
      <c r="D289" s="126"/>
      <c r="E289" s="265"/>
      <c r="F289" s="128"/>
      <c r="G289" s="276"/>
      <c r="H289" s="276"/>
      <c r="I289" s="291"/>
      <c r="J289" s="291"/>
      <c r="K289" s="263" t="str">
        <f t="shared" si="15"/>
        <v/>
      </c>
      <c r="L289" s="263" t="str">
        <f t="shared" si="16"/>
        <v/>
      </c>
      <c r="M289" s="188">
        <f t="shared" si="14"/>
        <v>0</v>
      </c>
      <c r="N289" s="329"/>
      <c r="O289" s="408"/>
      <c r="P289" s="414"/>
      <c r="Q289" s="329"/>
      <c r="R289" s="414"/>
      <c r="S289" s="329"/>
      <c r="T289" s="329"/>
      <c r="U289" s="335"/>
      <c r="V289" s="332"/>
      <c r="W289" s="335"/>
      <c r="X289" s="332"/>
      <c r="Y289" s="405"/>
      <c r="Z289" s="341"/>
      <c r="AA289" s="341"/>
      <c r="AB289" s="399"/>
      <c r="AC289" s="420"/>
    </row>
    <row r="290" spans="1:30" s="130" customFormat="1" ht="15" x14ac:dyDescent="0.25">
      <c r="A290" s="109"/>
      <c r="B290" s="267">
        <f>SUM(M271:M290)</f>
        <v>364.79999999999995</v>
      </c>
      <c r="C290" s="166"/>
      <c r="D290" s="126"/>
      <c r="E290" s="265"/>
      <c r="F290" s="128"/>
      <c r="G290" s="276"/>
      <c r="H290" s="276"/>
      <c r="I290" s="291"/>
      <c r="J290" s="291"/>
      <c r="K290" s="263" t="str">
        <f t="shared" si="15"/>
        <v/>
      </c>
      <c r="L290" s="263" t="str">
        <f t="shared" si="16"/>
        <v/>
      </c>
      <c r="M290" s="188">
        <f t="shared" si="14"/>
        <v>0</v>
      </c>
      <c r="N290" s="330"/>
      <c r="O290" s="409"/>
      <c r="P290" s="415"/>
      <c r="Q290" s="330"/>
      <c r="R290" s="415"/>
      <c r="S290" s="330"/>
      <c r="T290" s="330"/>
      <c r="U290" s="336"/>
      <c r="V290" s="333"/>
      <c r="W290" s="336"/>
      <c r="X290" s="333"/>
      <c r="Y290" s="406"/>
      <c r="Z290" s="342"/>
      <c r="AA290" s="342"/>
      <c r="AB290" s="400"/>
      <c r="AC290" s="421"/>
    </row>
    <row r="291" spans="1:30" s="130" customFormat="1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 t="s">
        <v>248</v>
      </c>
      <c r="E291" s="265" t="s">
        <v>283</v>
      </c>
      <c r="F291" s="128" t="s">
        <v>216</v>
      </c>
      <c r="G291" s="276"/>
      <c r="H291" s="276">
        <v>60</v>
      </c>
      <c r="I291" s="291">
        <v>21</v>
      </c>
      <c r="J291" s="291"/>
      <c r="K291" s="263" t="str">
        <f t="shared" si="15"/>
        <v/>
      </c>
      <c r="L291" s="263">
        <f t="shared" si="16"/>
        <v>1</v>
      </c>
      <c r="M291" s="188">
        <f t="shared" si="14"/>
        <v>40</v>
      </c>
      <c r="N291" s="328">
        <f>'[2]danh sach'!O25</f>
        <v>43.5</v>
      </c>
      <c r="O291" s="407"/>
      <c r="P291" s="413">
        <f>SUM(M291:M310)+N291+O291</f>
        <v>531.9</v>
      </c>
      <c r="Q291" s="328">
        <v>33</v>
      </c>
      <c r="R291" s="413">
        <f>'Mau B2'!L25</f>
        <v>213.9</v>
      </c>
      <c r="S291" s="328">
        <f>'[2]danh sach'!J25</f>
        <v>290</v>
      </c>
      <c r="T291" s="328">
        <f>'[3]danh sach'!R24</f>
        <v>246.5</v>
      </c>
      <c r="U291" s="334">
        <v>500</v>
      </c>
      <c r="V291" s="331">
        <f>U291</f>
        <v>500</v>
      </c>
      <c r="W291" s="334">
        <v>360</v>
      </c>
      <c r="X291" s="331">
        <f>W291</f>
        <v>360</v>
      </c>
      <c r="Y291" s="404">
        <f>ROUND((P291-T291),1)</f>
        <v>285.39999999999998</v>
      </c>
      <c r="Z291" s="340">
        <f>IF(OR(SUM(V291:V310)="",SUM(Q291:Q310)=""),0,ROUND(IF(SUM(U291:U310)=500,(SUM(Q291:Q310)-SUM(V291:V310))/3.2,IF(SUM(U291:U310)=600,(SUM(Q291:Q310)-SUM(V291:V310))/2.8,0)),1))</f>
        <v>-145.9</v>
      </c>
      <c r="AA291" s="340">
        <f>IF(OR(SUM(X291:X310)="",SUM(R291:R310)=""),0,ROUND(IF(SUM(W291:W310)=360,(SUM(R291:R310)-SUM(X291:X310))/3.2,IF(SUM(W291:W310)=260,(SUM(R291:R310)-SUM(X291:X310))/2.8,0)),1))</f>
        <v>-45.7</v>
      </c>
      <c r="AB291" s="398"/>
      <c r="AC291" s="419">
        <f>SUM(Y291:AA310)</f>
        <v>93.799999999999969</v>
      </c>
      <c r="AD291" s="17" t="s">
        <v>535</v>
      </c>
    </row>
    <row r="292" spans="1:30" s="130" customFormat="1" ht="15" x14ac:dyDescent="0.25">
      <c r="A292" s="108"/>
      <c r="B292" s="163"/>
      <c r="C292" s="164"/>
      <c r="D292" s="272" t="s">
        <v>296</v>
      </c>
      <c r="E292" s="265" t="s">
        <v>450</v>
      </c>
      <c r="F292" s="128">
        <v>1</v>
      </c>
      <c r="G292" s="276"/>
      <c r="H292" s="276">
        <v>120</v>
      </c>
      <c r="I292" s="291">
        <v>18</v>
      </c>
      <c r="J292" s="291"/>
      <c r="K292" s="263" t="str">
        <f t="shared" si="15"/>
        <v/>
      </c>
      <c r="L292" s="263">
        <f t="shared" si="16"/>
        <v>1</v>
      </c>
      <c r="M292" s="188">
        <f t="shared" si="14"/>
        <v>80</v>
      </c>
      <c r="N292" s="329"/>
      <c r="O292" s="408"/>
      <c r="P292" s="414"/>
      <c r="Q292" s="329"/>
      <c r="R292" s="414"/>
      <c r="S292" s="329"/>
      <c r="T292" s="329"/>
      <c r="U292" s="335"/>
      <c r="V292" s="332"/>
      <c r="W292" s="335"/>
      <c r="X292" s="332"/>
      <c r="Y292" s="405"/>
      <c r="Z292" s="341"/>
      <c r="AA292" s="341"/>
      <c r="AB292" s="399"/>
      <c r="AC292" s="420"/>
    </row>
    <row r="293" spans="1:30" s="130" customFormat="1" ht="15" x14ac:dyDescent="0.25">
      <c r="A293" s="108"/>
      <c r="B293" s="163"/>
      <c r="C293" s="164"/>
      <c r="D293" s="272" t="s">
        <v>297</v>
      </c>
      <c r="E293" s="265" t="s">
        <v>450</v>
      </c>
      <c r="F293" s="128">
        <v>1</v>
      </c>
      <c r="G293" s="276"/>
      <c r="H293" s="276">
        <v>120</v>
      </c>
      <c r="I293" s="291">
        <v>18</v>
      </c>
      <c r="J293" s="291"/>
      <c r="K293" s="263" t="str">
        <f t="shared" si="15"/>
        <v/>
      </c>
      <c r="L293" s="263">
        <f t="shared" si="16"/>
        <v>1</v>
      </c>
      <c r="M293" s="188">
        <f t="shared" si="14"/>
        <v>80</v>
      </c>
      <c r="N293" s="329"/>
      <c r="O293" s="408"/>
      <c r="P293" s="414"/>
      <c r="Q293" s="329"/>
      <c r="R293" s="414"/>
      <c r="S293" s="329"/>
      <c r="T293" s="329"/>
      <c r="U293" s="335"/>
      <c r="V293" s="332"/>
      <c r="W293" s="335"/>
      <c r="X293" s="332"/>
      <c r="Y293" s="405"/>
      <c r="Z293" s="341"/>
      <c r="AA293" s="341"/>
      <c r="AB293" s="399"/>
      <c r="AC293" s="420"/>
    </row>
    <row r="294" spans="1:30" s="130" customFormat="1" ht="15" x14ac:dyDescent="0.25">
      <c r="A294" s="108"/>
      <c r="B294" s="163"/>
      <c r="C294" s="164"/>
      <c r="D294" s="272" t="s">
        <v>298</v>
      </c>
      <c r="E294" s="265" t="s">
        <v>450</v>
      </c>
      <c r="F294" s="128">
        <v>1</v>
      </c>
      <c r="G294" s="276"/>
      <c r="H294" s="276">
        <v>90</v>
      </c>
      <c r="I294" s="291">
        <v>18</v>
      </c>
      <c r="J294" s="291"/>
      <c r="K294" s="263" t="str">
        <f t="shared" si="15"/>
        <v/>
      </c>
      <c r="L294" s="263">
        <f t="shared" si="16"/>
        <v>1</v>
      </c>
      <c r="M294" s="188">
        <f t="shared" si="14"/>
        <v>60</v>
      </c>
      <c r="N294" s="329"/>
      <c r="O294" s="408"/>
      <c r="P294" s="414"/>
      <c r="Q294" s="329"/>
      <c r="R294" s="414"/>
      <c r="S294" s="329"/>
      <c r="T294" s="329"/>
      <c r="U294" s="335"/>
      <c r="V294" s="332"/>
      <c r="W294" s="335"/>
      <c r="X294" s="332"/>
      <c r="Y294" s="405"/>
      <c r="Z294" s="341"/>
      <c r="AA294" s="341"/>
      <c r="AB294" s="399"/>
      <c r="AC294" s="420"/>
    </row>
    <row r="295" spans="1:30" s="130" customFormat="1" ht="15" x14ac:dyDescent="0.25">
      <c r="A295" s="108"/>
      <c r="B295" s="163"/>
      <c r="C295" s="164"/>
      <c r="D295" s="272" t="s">
        <v>299</v>
      </c>
      <c r="E295" s="265" t="s">
        <v>300</v>
      </c>
      <c r="F295" s="128" t="s">
        <v>217</v>
      </c>
      <c r="G295" s="276"/>
      <c r="H295" s="276">
        <v>150</v>
      </c>
      <c r="I295" s="291">
        <v>30</v>
      </c>
      <c r="J295" s="291">
        <v>1</v>
      </c>
      <c r="K295" s="263" t="str">
        <f t="shared" si="15"/>
        <v/>
      </c>
      <c r="L295" s="263">
        <f t="shared" si="16"/>
        <v>1.1000000000000001</v>
      </c>
      <c r="M295" s="188">
        <f t="shared" si="14"/>
        <v>110</v>
      </c>
      <c r="N295" s="329"/>
      <c r="O295" s="408"/>
      <c r="P295" s="414"/>
      <c r="Q295" s="329"/>
      <c r="R295" s="414"/>
      <c r="S295" s="329"/>
      <c r="T295" s="329"/>
      <c r="U295" s="335"/>
      <c r="V295" s="332"/>
      <c r="W295" s="335"/>
      <c r="X295" s="332"/>
      <c r="Y295" s="405"/>
      <c r="Z295" s="341"/>
      <c r="AA295" s="341"/>
      <c r="AB295" s="399"/>
      <c r="AC295" s="420"/>
    </row>
    <row r="296" spans="1:30" s="130" customFormat="1" ht="17.25" customHeight="1" x14ac:dyDescent="0.25">
      <c r="A296" s="108"/>
      <c r="B296" s="163"/>
      <c r="C296" s="164"/>
      <c r="D296" s="272" t="s">
        <v>248</v>
      </c>
      <c r="E296" s="265" t="s">
        <v>301</v>
      </c>
      <c r="F296" s="128">
        <v>2</v>
      </c>
      <c r="G296" s="276"/>
      <c r="H296" s="276">
        <v>60</v>
      </c>
      <c r="I296" s="291">
        <v>30</v>
      </c>
      <c r="J296" s="291"/>
      <c r="K296" s="263" t="str">
        <f t="shared" si="15"/>
        <v/>
      </c>
      <c r="L296" s="263">
        <f t="shared" si="16"/>
        <v>1.2100000000000002</v>
      </c>
      <c r="M296" s="188">
        <f t="shared" si="14"/>
        <v>48.4</v>
      </c>
      <c r="N296" s="329"/>
      <c r="O296" s="408"/>
      <c r="P296" s="414"/>
      <c r="Q296" s="329"/>
      <c r="R296" s="414"/>
      <c r="S296" s="329"/>
      <c r="T296" s="329"/>
      <c r="U296" s="335"/>
      <c r="V296" s="332"/>
      <c r="W296" s="335"/>
      <c r="X296" s="332"/>
      <c r="Y296" s="405"/>
      <c r="Z296" s="341"/>
      <c r="AA296" s="341"/>
      <c r="AB296" s="399"/>
      <c r="AC296" s="420"/>
    </row>
    <row r="297" spans="1:30" s="130" customFormat="1" ht="24.75" x14ac:dyDescent="0.25">
      <c r="A297" s="108"/>
      <c r="B297" s="163"/>
      <c r="C297" s="164"/>
      <c r="D297" s="151" t="s">
        <v>518</v>
      </c>
      <c r="E297" s="265" t="s">
        <v>449</v>
      </c>
      <c r="F297" s="128">
        <v>2</v>
      </c>
      <c r="G297" s="276"/>
      <c r="H297" s="276">
        <v>15</v>
      </c>
      <c r="I297" s="291">
        <v>26</v>
      </c>
      <c r="J297" s="291"/>
      <c r="K297" s="263" t="str">
        <f t="shared" si="15"/>
        <v/>
      </c>
      <c r="L297" s="263">
        <f t="shared" si="16"/>
        <v>1</v>
      </c>
      <c r="M297" s="188">
        <f t="shared" si="14"/>
        <v>10</v>
      </c>
      <c r="N297" s="329"/>
      <c r="O297" s="408"/>
      <c r="P297" s="414"/>
      <c r="Q297" s="329"/>
      <c r="R297" s="414"/>
      <c r="S297" s="329"/>
      <c r="T297" s="329"/>
      <c r="U297" s="335"/>
      <c r="V297" s="332"/>
      <c r="W297" s="335"/>
      <c r="X297" s="332"/>
      <c r="Y297" s="405"/>
      <c r="Z297" s="341"/>
      <c r="AA297" s="341"/>
      <c r="AB297" s="399"/>
      <c r="AC297" s="420"/>
    </row>
    <row r="298" spans="1:30" s="130" customFormat="1" ht="27" customHeight="1" x14ac:dyDescent="0.25">
      <c r="A298" s="108"/>
      <c r="B298" s="163"/>
      <c r="C298" s="164"/>
      <c r="D298" s="327" t="s">
        <v>541</v>
      </c>
      <c r="E298" s="265" t="s">
        <v>539</v>
      </c>
      <c r="F298" s="128">
        <v>2</v>
      </c>
      <c r="G298" s="276"/>
      <c r="H298" s="276">
        <v>90</v>
      </c>
      <c r="I298" s="291">
        <v>20</v>
      </c>
      <c r="J298" s="291"/>
      <c r="K298" s="263" t="str">
        <f t="shared" si="15"/>
        <v/>
      </c>
      <c r="L298" s="263">
        <f t="shared" si="16"/>
        <v>1</v>
      </c>
      <c r="M298" s="188">
        <f t="shared" si="14"/>
        <v>60</v>
      </c>
      <c r="N298" s="329"/>
      <c r="O298" s="408"/>
      <c r="P298" s="414"/>
      <c r="Q298" s="329"/>
      <c r="R298" s="414"/>
      <c r="S298" s="329"/>
      <c r="T298" s="329"/>
      <c r="U298" s="335"/>
      <c r="V298" s="332"/>
      <c r="W298" s="335"/>
      <c r="X298" s="332"/>
      <c r="Y298" s="405"/>
      <c r="Z298" s="341"/>
      <c r="AA298" s="341"/>
      <c r="AB298" s="399"/>
      <c r="AC298" s="420"/>
    </row>
    <row r="299" spans="1:30" s="130" customFormat="1" ht="15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91"/>
      <c r="J299" s="291"/>
      <c r="K299" s="263" t="str">
        <f t="shared" si="15"/>
        <v/>
      </c>
      <c r="L299" s="263" t="str">
        <f t="shared" si="16"/>
        <v/>
      </c>
      <c r="M299" s="188">
        <f t="shared" si="14"/>
        <v>0</v>
      </c>
      <c r="N299" s="329"/>
      <c r="O299" s="408"/>
      <c r="P299" s="414"/>
      <c r="Q299" s="329"/>
      <c r="R299" s="414"/>
      <c r="S299" s="329"/>
      <c r="T299" s="329"/>
      <c r="U299" s="335"/>
      <c r="V299" s="332"/>
      <c r="W299" s="335"/>
      <c r="X299" s="332"/>
      <c r="Y299" s="405"/>
      <c r="Z299" s="341"/>
      <c r="AA299" s="341"/>
      <c r="AB299" s="399"/>
      <c r="AC299" s="420"/>
    </row>
    <row r="300" spans="1:30" s="130" customFormat="1" ht="15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91"/>
      <c r="J300" s="291"/>
      <c r="K300" s="263" t="str">
        <f t="shared" si="15"/>
        <v/>
      </c>
      <c r="L300" s="263" t="str">
        <f t="shared" si="16"/>
        <v/>
      </c>
      <c r="M300" s="188">
        <f t="shared" si="14"/>
        <v>0</v>
      </c>
      <c r="N300" s="329"/>
      <c r="O300" s="408"/>
      <c r="P300" s="414"/>
      <c r="Q300" s="329"/>
      <c r="R300" s="414"/>
      <c r="S300" s="329"/>
      <c r="T300" s="329"/>
      <c r="U300" s="335"/>
      <c r="V300" s="332"/>
      <c r="W300" s="335"/>
      <c r="X300" s="332"/>
      <c r="Y300" s="405"/>
      <c r="Z300" s="341"/>
      <c r="AA300" s="341"/>
      <c r="AB300" s="399"/>
      <c r="AC300" s="420"/>
    </row>
    <row r="301" spans="1:30" s="130" customFormat="1" ht="15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91"/>
      <c r="J301" s="291"/>
      <c r="K301" s="263" t="str">
        <f t="shared" si="15"/>
        <v/>
      </c>
      <c r="L301" s="263" t="str">
        <f t="shared" si="16"/>
        <v/>
      </c>
      <c r="M301" s="188">
        <f t="shared" si="14"/>
        <v>0</v>
      </c>
      <c r="N301" s="329"/>
      <c r="O301" s="408"/>
      <c r="P301" s="414"/>
      <c r="Q301" s="329"/>
      <c r="R301" s="414"/>
      <c r="S301" s="329"/>
      <c r="T301" s="329"/>
      <c r="U301" s="335"/>
      <c r="V301" s="332"/>
      <c r="W301" s="335"/>
      <c r="X301" s="332"/>
      <c r="Y301" s="405"/>
      <c r="Z301" s="341"/>
      <c r="AA301" s="341"/>
      <c r="AB301" s="399"/>
      <c r="AC301" s="420"/>
    </row>
    <row r="302" spans="1:30" s="130" customFormat="1" ht="15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91"/>
      <c r="J302" s="291"/>
      <c r="K302" s="263" t="str">
        <f t="shared" si="15"/>
        <v/>
      </c>
      <c r="L302" s="263" t="str">
        <f t="shared" si="16"/>
        <v/>
      </c>
      <c r="M302" s="188">
        <f t="shared" si="14"/>
        <v>0</v>
      </c>
      <c r="N302" s="329"/>
      <c r="O302" s="408"/>
      <c r="P302" s="414"/>
      <c r="Q302" s="329"/>
      <c r="R302" s="414"/>
      <c r="S302" s="329"/>
      <c r="T302" s="329"/>
      <c r="U302" s="335"/>
      <c r="V302" s="332"/>
      <c r="W302" s="335"/>
      <c r="X302" s="332"/>
      <c r="Y302" s="405"/>
      <c r="Z302" s="341"/>
      <c r="AA302" s="341"/>
      <c r="AB302" s="399"/>
      <c r="AC302" s="420"/>
    </row>
    <row r="303" spans="1:30" s="130" customFormat="1" ht="15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91"/>
      <c r="J303" s="291"/>
      <c r="K303" s="263" t="str">
        <f t="shared" si="15"/>
        <v/>
      </c>
      <c r="L303" s="263" t="str">
        <f t="shared" si="16"/>
        <v/>
      </c>
      <c r="M303" s="188">
        <f t="shared" si="14"/>
        <v>0</v>
      </c>
      <c r="N303" s="329"/>
      <c r="O303" s="408"/>
      <c r="P303" s="414"/>
      <c r="Q303" s="329"/>
      <c r="R303" s="414"/>
      <c r="S303" s="329"/>
      <c r="T303" s="329"/>
      <c r="U303" s="335"/>
      <c r="V303" s="332"/>
      <c r="W303" s="335"/>
      <c r="X303" s="332"/>
      <c r="Y303" s="405"/>
      <c r="Z303" s="341"/>
      <c r="AA303" s="341"/>
      <c r="AB303" s="399"/>
      <c r="AC303" s="420"/>
    </row>
    <row r="304" spans="1:30" s="130" customFormat="1" ht="15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91"/>
      <c r="J304" s="291"/>
      <c r="K304" s="263" t="str">
        <f t="shared" si="15"/>
        <v/>
      </c>
      <c r="L304" s="263" t="str">
        <f t="shared" si="16"/>
        <v/>
      </c>
      <c r="M304" s="188">
        <f t="shared" si="14"/>
        <v>0</v>
      </c>
      <c r="N304" s="329"/>
      <c r="O304" s="408"/>
      <c r="P304" s="414"/>
      <c r="Q304" s="329"/>
      <c r="R304" s="414"/>
      <c r="S304" s="329"/>
      <c r="T304" s="329"/>
      <c r="U304" s="335"/>
      <c r="V304" s="332"/>
      <c r="W304" s="335"/>
      <c r="X304" s="332"/>
      <c r="Y304" s="405"/>
      <c r="Z304" s="341"/>
      <c r="AA304" s="341"/>
      <c r="AB304" s="399"/>
      <c r="AC304" s="420"/>
    </row>
    <row r="305" spans="1:29" s="130" customFormat="1" ht="15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91"/>
      <c r="J305" s="291"/>
      <c r="K305" s="263" t="str">
        <f t="shared" si="15"/>
        <v/>
      </c>
      <c r="L305" s="263" t="str">
        <f t="shared" si="16"/>
        <v/>
      </c>
      <c r="M305" s="188">
        <f t="shared" si="14"/>
        <v>0</v>
      </c>
      <c r="N305" s="329"/>
      <c r="O305" s="408"/>
      <c r="P305" s="414"/>
      <c r="Q305" s="329"/>
      <c r="R305" s="414"/>
      <c r="S305" s="329"/>
      <c r="T305" s="329"/>
      <c r="U305" s="335"/>
      <c r="V305" s="332"/>
      <c r="W305" s="335"/>
      <c r="X305" s="332"/>
      <c r="Y305" s="405"/>
      <c r="Z305" s="341"/>
      <c r="AA305" s="341"/>
      <c r="AB305" s="399"/>
      <c r="AC305" s="420"/>
    </row>
    <row r="306" spans="1:29" s="130" customFormat="1" ht="15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91"/>
      <c r="J306" s="291"/>
      <c r="K306" s="263" t="str">
        <f t="shared" si="15"/>
        <v/>
      </c>
      <c r="L306" s="263" t="str">
        <f t="shared" si="16"/>
        <v/>
      </c>
      <c r="M306" s="188">
        <f t="shared" si="14"/>
        <v>0</v>
      </c>
      <c r="N306" s="329"/>
      <c r="O306" s="408"/>
      <c r="P306" s="414"/>
      <c r="Q306" s="329"/>
      <c r="R306" s="414"/>
      <c r="S306" s="329"/>
      <c r="T306" s="329"/>
      <c r="U306" s="335"/>
      <c r="V306" s="332"/>
      <c r="W306" s="335"/>
      <c r="X306" s="332"/>
      <c r="Y306" s="405"/>
      <c r="Z306" s="341"/>
      <c r="AA306" s="341"/>
      <c r="AB306" s="399"/>
      <c r="AC306" s="420"/>
    </row>
    <row r="307" spans="1:29" s="130" customFormat="1" ht="15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91"/>
      <c r="J307" s="291"/>
      <c r="K307" s="263" t="str">
        <f t="shared" si="15"/>
        <v/>
      </c>
      <c r="L307" s="263" t="str">
        <f t="shared" si="16"/>
        <v/>
      </c>
      <c r="M307" s="188">
        <f t="shared" si="14"/>
        <v>0</v>
      </c>
      <c r="N307" s="329"/>
      <c r="O307" s="408"/>
      <c r="P307" s="414"/>
      <c r="Q307" s="329"/>
      <c r="R307" s="414"/>
      <c r="S307" s="329"/>
      <c r="T307" s="329"/>
      <c r="U307" s="335"/>
      <c r="V307" s="332"/>
      <c r="W307" s="335"/>
      <c r="X307" s="332"/>
      <c r="Y307" s="405"/>
      <c r="Z307" s="341"/>
      <c r="AA307" s="341"/>
      <c r="AB307" s="399"/>
      <c r="AC307" s="420"/>
    </row>
    <row r="308" spans="1:29" s="130" customFormat="1" ht="15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91"/>
      <c r="J308" s="291"/>
      <c r="K308" s="263" t="str">
        <f t="shared" si="15"/>
        <v/>
      </c>
      <c r="L308" s="263" t="str">
        <f t="shared" si="16"/>
        <v/>
      </c>
      <c r="M308" s="188">
        <f t="shared" si="14"/>
        <v>0</v>
      </c>
      <c r="N308" s="329"/>
      <c r="O308" s="408"/>
      <c r="P308" s="414"/>
      <c r="Q308" s="329"/>
      <c r="R308" s="414"/>
      <c r="S308" s="329"/>
      <c r="T308" s="329"/>
      <c r="U308" s="335"/>
      <c r="V308" s="332"/>
      <c r="W308" s="335"/>
      <c r="X308" s="332"/>
      <c r="Y308" s="405"/>
      <c r="Z308" s="341"/>
      <c r="AA308" s="341"/>
      <c r="AB308" s="399"/>
      <c r="AC308" s="420"/>
    </row>
    <row r="309" spans="1:29" s="130" customFormat="1" ht="15" customHeight="1" x14ac:dyDescent="0.25">
      <c r="A309" s="108"/>
      <c r="B309" s="163"/>
      <c r="C309" s="164"/>
      <c r="D309" s="126"/>
      <c r="E309" s="265"/>
      <c r="F309" s="128"/>
      <c r="G309" s="276"/>
      <c r="H309" s="276"/>
      <c r="I309" s="291"/>
      <c r="J309" s="291"/>
      <c r="K309" s="263" t="str">
        <f t="shared" si="15"/>
        <v/>
      </c>
      <c r="L309" s="263" t="str">
        <f t="shared" si="16"/>
        <v/>
      </c>
      <c r="M309" s="188">
        <f t="shared" si="14"/>
        <v>0</v>
      </c>
      <c r="N309" s="329"/>
      <c r="O309" s="408"/>
      <c r="P309" s="414"/>
      <c r="Q309" s="329"/>
      <c r="R309" s="414"/>
      <c r="S309" s="329"/>
      <c r="T309" s="329"/>
      <c r="U309" s="335"/>
      <c r="V309" s="332"/>
      <c r="W309" s="335"/>
      <c r="X309" s="332"/>
      <c r="Y309" s="405"/>
      <c r="Z309" s="341"/>
      <c r="AA309" s="341"/>
      <c r="AB309" s="399"/>
      <c r="AC309" s="420"/>
    </row>
    <row r="310" spans="1:29" s="130" customFormat="1" ht="15" x14ac:dyDescent="0.25">
      <c r="A310" s="109"/>
      <c r="B310" s="267">
        <f>SUM(M291:M310)</f>
        <v>488.4</v>
      </c>
      <c r="C310" s="166"/>
      <c r="D310" s="126"/>
      <c r="E310" s="265"/>
      <c r="F310" s="128"/>
      <c r="G310" s="276"/>
      <c r="H310" s="276"/>
      <c r="I310" s="291"/>
      <c r="J310" s="291"/>
      <c r="K310" s="263" t="str">
        <f t="shared" si="15"/>
        <v/>
      </c>
      <c r="L310" s="263" t="str">
        <f t="shared" si="16"/>
        <v/>
      </c>
      <c r="M310" s="188">
        <f t="shared" si="14"/>
        <v>0</v>
      </c>
      <c r="N310" s="330"/>
      <c r="O310" s="409"/>
      <c r="P310" s="415"/>
      <c r="Q310" s="330"/>
      <c r="R310" s="415"/>
      <c r="S310" s="330"/>
      <c r="T310" s="330"/>
      <c r="U310" s="336"/>
      <c r="V310" s="333"/>
      <c r="W310" s="336"/>
      <c r="X310" s="333"/>
      <c r="Y310" s="406"/>
      <c r="Z310" s="342"/>
      <c r="AA310" s="342"/>
      <c r="AB310" s="400"/>
      <c r="AC310" s="421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 t="s">
        <v>302</v>
      </c>
      <c r="E311" s="265" t="s">
        <v>303</v>
      </c>
      <c r="F311" s="128" t="s">
        <v>216</v>
      </c>
      <c r="G311" s="276">
        <v>30</v>
      </c>
      <c r="H311" s="276"/>
      <c r="I311" s="291">
        <v>43</v>
      </c>
      <c r="J311" s="291"/>
      <c r="K311" s="263">
        <f t="shared" si="15"/>
        <v>1</v>
      </c>
      <c r="L311" s="263" t="str">
        <f t="shared" si="16"/>
        <v/>
      </c>
      <c r="M311" s="188">
        <f t="shared" si="14"/>
        <v>30</v>
      </c>
      <c r="N311" s="328">
        <f>'[2]danh sach'!O26</f>
        <v>43.5</v>
      </c>
      <c r="O311" s="407"/>
      <c r="P311" s="413">
        <f>SUM(M311:M330)+N311+O311</f>
        <v>422.5</v>
      </c>
      <c r="Q311" s="328">
        <v>90</v>
      </c>
      <c r="R311" s="413">
        <f>'Mau B2'!L26</f>
        <v>203.2</v>
      </c>
      <c r="S311" s="328">
        <f>'[2]danh sach'!J26</f>
        <v>290</v>
      </c>
      <c r="T311" s="328">
        <f>'[3]danh sach'!R25</f>
        <v>246.5</v>
      </c>
      <c r="U311" s="334">
        <v>500</v>
      </c>
      <c r="V311" s="331">
        <f>U311</f>
        <v>500</v>
      </c>
      <c r="W311" s="334">
        <v>360</v>
      </c>
      <c r="X311" s="331">
        <f>W311</f>
        <v>360</v>
      </c>
      <c r="Y311" s="404">
        <f>ROUND((P311-T311),1)</f>
        <v>176</v>
      </c>
      <c r="Z311" s="340">
        <f>IF(OR(SUM(V311:V330)="",SUM(Q311:Q330)=""),0,ROUND(IF(SUM(U311:U330)=500,(SUM(Q311:Q330)-SUM(V311:V330))/3.2,IF(SUM(U311:U330)=600,(SUM(Q311:Q330)-SUM(V311:V330))/2.8,0)),1))</f>
        <v>-128.1</v>
      </c>
      <c r="AA311" s="340">
        <f>IF(OR(SUM(X311:X330)="",SUM(R311:R330)=""),0,ROUND(IF(SUM(W311:W330)=360,(SUM(R311:R330)-SUM(X311:X330))/3.2,IF(SUM(W311:W330)=260,(SUM(R311:R330)-SUM(X311:X330))/2.8,0)),1))</f>
        <v>-49</v>
      </c>
      <c r="AB311" s="398"/>
      <c r="AC311" s="419">
        <f>SUM(Y311:AA330)</f>
        <v>-1.0999999999999943</v>
      </c>
    </row>
    <row r="312" spans="1:29" s="130" customFormat="1" ht="15" x14ac:dyDescent="0.25">
      <c r="A312" s="108"/>
      <c r="B312" s="163"/>
      <c r="C312" s="164"/>
      <c r="D312" s="272" t="s">
        <v>302</v>
      </c>
      <c r="E312" s="265" t="s">
        <v>304</v>
      </c>
      <c r="F312" s="128" t="s">
        <v>216</v>
      </c>
      <c r="G312" s="276">
        <v>30</v>
      </c>
      <c r="H312" s="276"/>
      <c r="I312" s="291">
        <v>40</v>
      </c>
      <c r="J312" s="291"/>
      <c r="K312" s="263">
        <f t="shared" si="15"/>
        <v>1</v>
      </c>
      <c r="L312" s="263" t="str">
        <f t="shared" si="16"/>
        <v/>
      </c>
      <c r="M312" s="188">
        <f t="shared" si="14"/>
        <v>30</v>
      </c>
      <c r="N312" s="329"/>
      <c r="O312" s="408"/>
      <c r="P312" s="414"/>
      <c r="Q312" s="329"/>
      <c r="R312" s="414"/>
      <c r="S312" s="329"/>
      <c r="T312" s="329"/>
      <c r="U312" s="335"/>
      <c r="V312" s="332"/>
      <c r="W312" s="335"/>
      <c r="X312" s="332"/>
      <c r="Y312" s="405"/>
      <c r="Z312" s="341"/>
      <c r="AA312" s="341"/>
      <c r="AB312" s="399"/>
      <c r="AC312" s="420"/>
    </row>
    <row r="313" spans="1:29" s="130" customFormat="1" ht="15" x14ac:dyDescent="0.25">
      <c r="A313" s="108"/>
      <c r="B313" s="163"/>
      <c r="C313" s="164"/>
      <c r="D313" s="272" t="s">
        <v>305</v>
      </c>
      <c r="E313" s="265" t="s">
        <v>406</v>
      </c>
      <c r="F313" s="128" t="s">
        <v>216</v>
      </c>
      <c r="G313" s="276"/>
      <c r="H313" s="276">
        <v>60</v>
      </c>
      <c r="I313" s="291">
        <v>21</v>
      </c>
      <c r="J313" s="291"/>
      <c r="K313" s="263" t="str">
        <f t="shared" si="15"/>
        <v/>
      </c>
      <c r="L313" s="263">
        <f t="shared" si="16"/>
        <v>1</v>
      </c>
      <c r="M313" s="188">
        <f t="shared" si="14"/>
        <v>40</v>
      </c>
      <c r="N313" s="329"/>
      <c r="O313" s="408"/>
      <c r="P313" s="414"/>
      <c r="Q313" s="329"/>
      <c r="R313" s="414"/>
      <c r="S313" s="329"/>
      <c r="T313" s="329"/>
      <c r="U313" s="335"/>
      <c r="V313" s="332"/>
      <c r="W313" s="335"/>
      <c r="X313" s="332"/>
      <c r="Y313" s="405"/>
      <c r="Z313" s="341"/>
      <c r="AA313" s="341"/>
      <c r="AB313" s="399"/>
      <c r="AC313" s="420"/>
    </row>
    <row r="314" spans="1:29" s="130" customFormat="1" ht="15" x14ac:dyDescent="0.25">
      <c r="A314" s="108"/>
      <c r="B314" s="163"/>
      <c r="C314" s="164"/>
      <c r="D314" s="272" t="s">
        <v>305</v>
      </c>
      <c r="E314" s="265" t="s">
        <v>407</v>
      </c>
      <c r="F314" s="128" t="s">
        <v>216</v>
      </c>
      <c r="G314" s="276"/>
      <c r="H314" s="276">
        <v>60</v>
      </c>
      <c r="I314" s="291">
        <v>22</v>
      </c>
      <c r="J314" s="291"/>
      <c r="K314" s="263" t="str">
        <f t="shared" si="15"/>
        <v/>
      </c>
      <c r="L314" s="263">
        <f t="shared" si="16"/>
        <v>1</v>
      </c>
      <c r="M314" s="188">
        <f t="shared" si="14"/>
        <v>40</v>
      </c>
      <c r="N314" s="329"/>
      <c r="O314" s="408"/>
      <c r="P314" s="414"/>
      <c r="Q314" s="329"/>
      <c r="R314" s="414"/>
      <c r="S314" s="329"/>
      <c r="T314" s="329"/>
      <c r="U314" s="335"/>
      <c r="V314" s="332"/>
      <c r="W314" s="335"/>
      <c r="X314" s="332"/>
      <c r="Y314" s="405"/>
      <c r="Z314" s="341"/>
      <c r="AA314" s="341"/>
      <c r="AB314" s="399"/>
      <c r="AC314" s="420"/>
    </row>
    <row r="315" spans="1:29" s="130" customFormat="1" ht="15" x14ac:dyDescent="0.25">
      <c r="A315" s="108"/>
      <c r="B315" s="163"/>
      <c r="C315" s="164"/>
      <c r="D315" s="272" t="s">
        <v>306</v>
      </c>
      <c r="E315" s="265" t="s">
        <v>449</v>
      </c>
      <c r="F315" s="128" t="s">
        <v>216</v>
      </c>
      <c r="G315" s="276">
        <v>30</v>
      </c>
      <c r="H315" s="276"/>
      <c r="I315" s="291">
        <v>25</v>
      </c>
      <c r="J315" s="291"/>
      <c r="K315" s="263">
        <f t="shared" si="15"/>
        <v>1</v>
      </c>
      <c r="L315" s="263" t="str">
        <f t="shared" si="16"/>
        <v/>
      </c>
      <c r="M315" s="188">
        <f t="shared" si="14"/>
        <v>30</v>
      </c>
      <c r="N315" s="329"/>
      <c r="O315" s="408"/>
      <c r="P315" s="414"/>
      <c r="Q315" s="329"/>
      <c r="R315" s="414"/>
      <c r="S315" s="329"/>
      <c r="T315" s="329"/>
      <c r="U315" s="335"/>
      <c r="V315" s="332"/>
      <c r="W315" s="335"/>
      <c r="X315" s="332"/>
      <c r="Y315" s="405"/>
      <c r="Z315" s="341"/>
      <c r="AA315" s="341"/>
      <c r="AB315" s="399"/>
      <c r="AC315" s="420"/>
    </row>
    <row r="316" spans="1:29" s="130" customFormat="1" ht="15" x14ac:dyDescent="0.25">
      <c r="A316" s="108"/>
      <c r="B316" s="163"/>
      <c r="C316" s="164"/>
      <c r="D316" s="272" t="s">
        <v>308</v>
      </c>
      <c r="E316" s="265" t="s">
        <v>406</v>
      </c>
      <c r="F316" s="128" t="s">
        <v>217</v>
      </c>
      <c r="G316" s="276"/>
      <c r="H316" s="276">
        <v>90</v>
      </c>
      <c r="I316" s="291">
        <v>32</v>
      </c>
      <c r="J316" s="291"/>
      <c r="K316" s="263" t="str">
        <f t="shared" si="15"/>
        <v/>
      </c>
      <c r="L316" s="263">
        <f t="shared" si="16"/>
        <v>1.1000000000000001</v>
      </c>
      <c r="M316" s="188">
        <f t="shared" si="14"/>
        <v>66</v>
      </c>
      <c r="N316" s="329"/>
      <c r="O316" s="408"/>
      <c r="P316" s="414"/>
      <c r="Q316" s="329"/>
      <c r="R316" s="414"/>
      <c r="S316" s="329"/>
      <c r="T316" s="329"/>
      <c r="U316" s="335"/>
      <c r="V316" s="332"/>
      <c r="W316" s="335"/>
      <c r="X316" s="332"/>
      <c r="Y316" s="405"/>
      <c r="Z316" s="341"/>
      <c r="AA316" s="341"/>
      <c r="AB316" s="399"/>
      <c r="AC316" s="420"/>
    </row>
    <row r="317" spans="1:29" s="130" customFormat="1" ht="15" x14ac:dyDescent="0.25">
      <c r="A317" s="108"/>
      <c r="B317" s="163"/>
      <c r="C317" s="164"/>
      <c r="D317" s="272" t="s">
        <v>308</v>
      </c>
      <c r="E317" s="265" t="s">
        <v>407</v>
      </c>
      <c r="F317" s="128">
        <v>2</v>
      </c>
      <c r="G317" s="276"/>
      <c r="H317" s="276">
        <v>90</v>
      </c>
      <c r="I317" s="291">
        <v>31</v>
      </c>
      <c r="J317" s="291"/>
      <c r="K317" s="263" t="str">
        <f t="shared" si="15"/>
        <v/>
      </c>
      <c r="L317" s="263">
        <f t="shared" si="16"/>
        <v>1.1000000000000001</v>
      </c>
      <c r="M317" s="188">
        <f t="shared" si="14"/>
        <v>66</v>
      </c>
      <c r="N317" s="329"/>
      <c r="O317" s="408"/>
      <c r="P317" s="414"/>
      <c r="Q317" s="329"/>
      <c r="R317" s="414"/>
      <c r="S317" s="329"/>
      <c r="T317" s="329"/>
      <c r="U317" s="335"/>
      <c r="V317" s="332"/>
      <c r="W317" s="335"/>
      <c r="X317" s="332"/>
      <c r="Y317" s="405"/>
      <c r="Z317" s="341"/>
      <c r="AA317" s="341"/>
      <c r="AB317" s="399"/>
      <c r="AC317" s="420"/>
    </row>
    <row r="318" spans="1:29" s="130" customFormat="1" ht="15" x14ac:dyDescent="0.25">
      <c r="A318" s="108"/>
      <c r="B318" s="163"/>
      <c r="C318" s="164"/>
      <c r="D318" s="272" t="s">
        <v>277</v>
      </c>
      <c r="E318" s="265" t="s">
        <v>309</v>
      </c>
      <c r="F318" s="128" t="s">
        <v>217</v>
      </c>
      <c r="G318" s="276">
        <v>30</v>
      </c>
      <c r="H318" s="276"/>
      <c r="I318" s="291">
        <v>48</v>
      </c>
      <c r="J318" s="291">
        <v>1</v>
      </c>
      <c r="K318" s="263">
        <f t="shared" si="15"/>
        <v>1.1000000000000001</v>
      </c>
      <c r="L318" s="263" t="str">
        <f t="shared" si="16"/>
        <v/>
      </c>
      <c r="M318" s="188">
        <f t="shared" si="14"/>
        <v>33</v>
      </c>
      <c r="N318" s="329"/>
      <c r="O318" s="408"/>
      <c r="P318" s="414"/>
      <c r="Q318" s="329"/>
      <c r="R318" s="414"/>
      <c r="S318" s="329"/>
      <c r="T318" s="329"/>
      <c r="U318" s="335"/>
      <c r="V318" s="332"/>
      <c r="W318" s="335"/>
      <c r="X318" s="332"/>
      <c r="Y318" s="405"/>
      <c r="Z318" s="341"/>
      <c r="AA318" s="341"/>
      <c r="AB318" s="399"/>
      <c r="AC318" s="420"/>
    </row>
    <row r="319" spans="1:29" s="130" customFormat="1" ht="15" x14ac:dyDescent="0.25">
      <c r="A319" s="108"/>
      <c r="B319" s="163"/>
      <c r="C319" s="164"/>
      <c r="D319" s="272" t="s">
        <v>310</v>
      </c>
      <c r="E319" s="265" t="s">
        <v>311</v>
      </c>
      <c r="F319" s="128" t="s">
        <v>217</v>
      </c>
      <c r="G319" s="276"/>
      <c r="H319" s="276">
        <v>60</v>
      </c>
      <c r="I319" s="291">
        <v>25</v>
      </c>
      <c r="J319" s="291"/>
      <c r="K319" s="263" t="str">
        <f t="shared" si="15"/>
        <v/>
      </c>
      <c r="L319" s="263">
        <f t="shared" si="16"/>
        <v>1.1000000000000001</v>
      </c>
      <c r="M319" s="188">
        <f t="shared" si="14"/>
        <v>44</v>
      </c>
      <c r="N319" s="329"/>
      <c r="O319" s="408"/>
      <c r="P319" s="414"/>
      <c r="Q319" s="329"/>
      <c r="R319" s="414"/>
      <c r="S319" s="329"/>
      <c r="T319" s="329"/>
      <c r="U319" s="335"/>
      <c r="V319" s="332"/>
      <c r="W319" s="335"/>
      <c r="X319" s="332"/>
      <c r="Y319" s="405"/>
      <c r="Z319" s="341"/>
      <c r="AA319" s="341"/>
      <c r="AB319" s="399"/>
      <c r="AC319" s="420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91"/>
      <c r="J320" s="291"/>
      <c r="K320" s="263" t="str">
        <f t="shared" si="15"/>
        <v/>
      </c>
      <c r="L320" s="263" t="str">
        <f t="shared" si="16"/>
        <v/>
      </c>
      <c r="M320" s="188">
        <f t="shared" si="14"/>
        <v>0</v>
      </c>
      <c r="N320" s="329"/>
      <c r="O320" s="408"/>
      <c r="P320" s="414"/>
      <c r="Q320" s="329"/>
      <c r="R320" s="414"/>
      <c r="S320" s="329"/>
      <c r="T320" s="329"/>
      <c r="U320" s="335"/>
      <c r="V320" s="332"/>
      <c r="W320" s="335"/>
      <c r="X320" s="332"/>
      <c r="Y320" s="405"/>
      <c r="Z320" s="341"/>
      <c r="AA320" s="341"/>
      <c r="AB320" s="399"/>
      <c r="AC320" s="420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91"/>
      <c r="J321" s="291"/>
      <c r="K321" s="263" t="str">
        <f t="shared" si="15"/>
        <v/>
      </c>
      <c r="L321" s="263" t="str">
        <f t="shared" si="16"/>
        <v/>
      </c>
      <c r="M321" s="188">
        <f t="shared" si="14"/>
        <v>0</v>
      </c>
      <c r="N321" s="329"/>
      <c r="O321" s="408"/>
      <c r="P321" s="414"/>
      <c r="Q321" s="329"/>
      <c r="R321" s="414"/>
      <c r="S321" s="329"/>
      <c r="T321" s="329"/>
      <c r="U321" s="335"/>
      <c r="V321" s="332"/>
      <c r="W321" s="335"/>
      <c r="X321" s="332"/>
      <c r="Y321" s="405"/>
      <c r="Z321" s="341"/>
      <c r="AA321" s="341"/>
      <c r="AB321" s="399"/>
      <c r="AC321" s="420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91"/>
      <c r="J322" s="291"/>
      <c r="K322" s="263" t="str">
        <f t="shared" si="15"/>
        <v/>
      </c>
      <c r="L322" s="263" t="str">
        <f t="shared" si="16"/>
        <v/>
      </c>
      <c r="M322" s="188">
        <f t="shared" si="14"/>
        <v>0</v>
      </c>
      <c r="N322" s="329"/>
      <c r="O322" s="408"/>
      <c r="P322" s="414"/>
      <c r="Q322" s="329"/>
      <c r="R322" s="414"/>
      <c r="S322" s="329"/>
      <c r="T322" s="329"/>
      <c r="U322" s="335"/>
      <c r="V322" s="332"/>
      <c r="W322" s="335"/>
      <c r="X322" s="332"/>
      <c r="Y322" s="405"/>
      <c r="Z322" s="341"/>
      <c r="AA322" s="341"/>
      <c r="AB322" s="399"/>
      <c r="AC322" s="420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91"/>
      <c r="J323" s="291"/>
      <c r="K323" s="263" t="str">
        <f t="shared" si="15"/>
        <v/>
      </c>
      <c r="L323" s="263" t="str">
        <f t="shared" si="16"/>
        <v/>
      </c>
      <c r="M323" s="188">
        <f t="shared" si="14"/>
        <v>0</v>
      </c>
      <c r="N323" s="329"/>
      <c r="O323" s="408"/>
      <c r="P323" s="414"/>
      <c r="Q323" s="329"/>
      <c r="R323" s="414"/>
      <c r="S323" s="329"/>
      <c r="T323" s="329"/>
      <c r="U323" s="335"/>
      <c r="V323" s="332"/>
      <c r="W323" s="335"/>
      <c r="X323" s="332"/>
      <c r="Y323" s="405"/>
      <c r="Z323" s="341"/>
      <c r="AA323" s="341"/>
      <c r="AB323" s="399"/>
      <c r="AC323" s="420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91"/>
      <c r="J324" s="291"/>
      <c r="K324" s="263" t="str">
        <f t="shared" si="15"/>
        <v/>
      </c>
      <c r="L324" s="263" t="str">
        <f t="shared" si="16"/>
        <v/>
      </c>
      <c r="M324" s="188">
        <f t="shared" si="14"/>
        <v>0</v>
      </c>
      <c r="N324" s="329"/>
      <c r="O324" s="408"/>
      <c r="P324" s="414"/>
      <c r="Q324" s="329"/>
      <c r="R324" s="414"/>
      <c r="S324" s="329"/>
      <c r="T324" s="329"/>
      <c r="U324" s="335"/>
      <c r="V324" s="332"/>
      <c r="W324" s="335"/>
      <c r="X324" s="332"/>
      <c r="Y324" s="405"/>
      <c r="Z324" s="341"/>
      <c r="AA324" s="341"/>
      <c r="AB324" s="399"/>
      <c r="AC324" s="420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91"/>
      <c r="J325" s="291"/>
      <c r="K325" s="263" t="str">
        <f t="shared" si="15"/>
        <v/>
      </c>
      <c r="L325" s="263" t="str">
        <f t="shared" si="16"/>
        <v/>
      </c>
      <c r="M325" s="188">
        <f t="shared" si="14"/>
        <v>0</v>
      </c>
      <c r="N325" s="329"/>
      <c r="O325" s="408"/>
      <c r="P325" s="414"/>
      <c r="Q325" s="329"/>
      <c r="R325" s="414"/>
      <c r="S325" s="329"/>
      <c r="T325" s="329"/>
      <c r="U325" s="335"/>
      <c r="V325" s="332"/>
      <c r="W325" s="335"/>
      <c r="X325" s="332"/>
      <c r="Y325" s="405"/>
      <c r="Z325" s="341"/>
      <c r="AA325" s="341"/>
      <c r="AB325" s="399"/>
      <c r="AC325" s="420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91"/>
      <c r="J326" s="291"/>
      <c r="K326" s="263" t="str">
        <f t="shared" si="15"/>
        <v/>
      </c>
      <c r="L326" s="263" t="str">
        <f t="shared" si="16"/>
        <v/>
      </c>
      <c r="M326" s="188">
        <f t="shared" si="14"/>
        <v>0</v>
      </c>
      <c r="N326" s="329"/>
      <c r="O326" s="408"/>
      <c r="P326" s="414"/>
      <c r="Q326" s="329"/>
      <c r="R326" s="414"/>
      <c r="S326" s="329"/>
      <c r="T326" s="329"/>
      <c r="U326" s="335"/>
      <c r="V326" s="332"/>
      <c r="W326" s="335"/>
      <c r="X326" s="332"/>
      <c r="Y326" s="405"/>
      <c r="Z326" s="341"/>
      <c r="AA326" s="341"/>
      <c r="AB326" s="399"/>
      <c r="AC326" s="420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91"/>
      <c r="J327" s="291"/>
      <c r="K327" s="263" t="str">
        <f t="shared" si="15"/>
        <v/>
      </c>
      <c r="L327" s="263" t="str">
        <f t="shared" si="16"/>
        <v/>
      </c>
      <c r="M327" s="188">
        <f t="shared" si="14"/>
        <v>0</v>
      </c>
      <c r="N327" s="329"/>
      <c r="O327" s="408"/>
      <c r="P327" s="414"/>
      <c r="Q327" s="329"/>
      <c r="R327" s="414"/>
      <c r="S327" s="329"/>
      <c r="T327" s="329"/>
      <c r="U327" s="335"/>
      <c r="V327" s="332"/>
      <c r="W327" s="335"/>
      <c r="X327" s="332"/>
      <c r="Y327" s="405"/>
      <c r="Z327" s="341"/>
      <c r="AA327" s="341"/>
      <c r="AB327" s="399"/>
      <c r="AC327" s="420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91"/>
      <c r="J328" s="291"/>
      <c r="K328" s="263" t="str">
        <f t="shared" si="15"/>
        <v/>
      </c>
      <c r="L328" s="263" t="str">
        <f t="shared" si="16"/>
        <v/>
      </c>
      <c r="M328" s="188">
        <f t="shared" si="14"/>
        <v>0</v>
      </c>
      <c r="N328" s="329"/>
      <c r="O328" s="408"/>
      <c r="P328" s="414"/>
      <c r="Q328" s="329"/>
      <c r="R328" s="414"/>
      <c r="S328" s="329"/>
      <c r="T328" s="329"/>
      <c r="U328" s="335"/>
      <c r="V328" s="332"/>
      <c r="W328" s="335"/>
      <c r="X328" s="332"/>
      <c r="Y328" s="405"/>
      <c r="Z328" s="341"/>
      <c r="AA328" s="341"/>
      <c r="AB328" s="399"/>
      <c r="AC328" s="420"/>
    </row>
    <row r="329" spans="1:30" s="130" customFormat="1" ht="15" hidden="1" customHeight="1" x14ac:dyDescent="0.25">
      <c r="A329" s="108"/>
      <c r="B329" s="163"/>
      <c r="C329" s="164"/>
      <c r="D329" s="126"/>
      <c r="E329" s="265"/>
      <c r="F329" s="128"/>
      <c r="G329" s="276"/>
      <c r="H329" s="276"/>
      <c r="I329" s="291"/>
      <c r="J329" s="291"/>
      <c r="K329" s="263" t="str">
        <f t="shared" si="15"/>
        <v/>
      </c>
      <c r="L329" s="263" t="str">
        <f t="shared" si="16"/>
        <v/>
      </c>
      <c r="M329" s="188">
        <f t="shared" si="14"/>
        <v>0</v>
      </c>
      <c r="N329" s="329"/>
      <c r="O329" s="408"/>
      <c r="P329" s="414"/>
      <c r="Q329" s="329"/>
      <c r="R329" s="414"/>
      <c r="S329" s="329"/>
      <c r="T329" s="329"/>
      <c r="U329" s="335"/>
      <c r="V329" s="332"/>
      <c r="W329" s="335"/>
      <c r="X329" s="332"/>
      <c r="Y329" s="405"/>
      <c r="Z329" s="341"/>
      <c r="AA329" s="341"/>
      <c r="AB329" s="399"/>
      <c r="AC329" s="420"/>
    </row>
    <row r="330" spans="1:30" s="130" customFormat="1" ht="15" x14ac:dyDescent="0.25">
      <c r="A330" s="109"/>
      <c r="B330" s="267">
        <f>SUM(M311:M330)</f>
        <v>379</v>
      </c>
      <c r="C330" s="166"/>
      <c r="D330" s="126"/>
      <c r="E330" s="265"/>
      <c r="F330" s="128"/>
      <c r="G330" s="276"/>
      <c r="H330" s="276"/>
      <c r="I330" s="291"/>
      <c r="J330" s="291"/>
      <c r="K330" s="263" t="str">
        <f t="shared" si="15"/>
        <v/>
      </c>
      <c r="L330" s="263" t="str">
        <f t="shared" si="16"/>
        <v/>
      </c>
      <c r="M330" s="188">
        <f t="shared" si="14"/>
        <v>0</v>
      </c>
      <c r="N330" s="330"/>
      <c r="O330" s="409"/>
      <c r="P330" s="415"/>
      <c r="Q330" s="330"/>
      <c r="R330" s="415"/>
      <c r="S330" s="330"/>
      <c r="T330" s="330"/>
      <c r="U330" s="336"/>
      <c r="V330" s="333"/>
      <c r="W330" s="336"/>
      <c r="X330" s="333"/>
      <c r="Y330" s="406"/>
      <c r="Z330" s="342"/>
      <c r="AA330" s="342"/>
      <c r="AB330" s="400"/>
      <c r="AC330" s="421"/>
    </row>
    <row r="331" spans="1:30" s="130" customFormat="1" ht="17.25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72" t="s">
        <v>248</v>
      </c>
      <c r="E331" s="265" t="s">
        <v>408</v>
      </c>
      <c r="F331" s="128" t="s">
        <v>216</v>
      </c>
      <c r="G331" s="276"/>
      <c r="H331" s="276">
        <v>60</v>
      </c>
      <c r="I331" s="291">
        <v>22</v>
      </c>
      <c r="J331" s="291"/>
      <c r="K331" s="263" t="str">
        <f t="shared" si="15"/>
        <v/>
      </c>
      <c r="L331" s="263">
        <f t="shared" si="16"/>
        <v>1</v>
      </c>
      <c r="M331" s="188">
        <f t="shared" si="14"/>
        <v>40</v>
      </c>
      <c r="N331" s="328">
        <f>'[2]danh sach'!O27</f>
        <v>21.75</v>
      </c>
      <c r="O331" s="407"/>
      <c r="P331" s="413">
        <f>SUM(M331:M350)+N331+O331</f>
        <v>521.15</v>
      </c>
      <c r="Q331" s="328">
        <v>36</v>
      </c>
      <c r="R331" s="413">
        <f>'Mau B2'!L27</f>
        <v>261.8</v>
      </c>
      <c r="S331" s="328">
        <f>'[2]danh sach'!J27</f>
        <v>290</v>
      </c>
      <c r="T331" s="328">
        <f>'[3]danh sach'!R26</f>
        <v>268.2</v>
      </c>
      <c r="U331" s="334">
        <v>500</v>
      </c>
      <c r="V331" s="331">
        <f>U331</f>
        <v>500</v>
      </c>
      <c r="W331" s="334">
        <v>360</v>
      </c>
      <c r="X331" s="331">
        <f>W331</f>
        <v>360</v>
      </c>
      <c r="Y331" s="404">
        <f>ROUND((P331-T331),1)</f>
        <v>253</v>
      </c>
      <c r="Z331" s="340">
        <f>IF(OR(SUM(V331:V350)="",SUM(Q331:Q350)=""),0,ROUND(IF(SUM(U331:U350)=500,(SUM(Q331:Q350)-SUM(V331:V350))/3.2,IF(SUM(U331:U350)=600,(SUM(Q331:Q350)-SUM(V331:V350))/2.8,0)),1))</f>
        <v>-145</v>
      </c>
      <c r="AA331" s="340">
        <f>IF(OR(SUM(X331:X350)="",SUM(R331:R350)=""),0,ROUND(IF(SUM(W331:W350)=360,(SUM(R331:R350)-SUM(X331:X350))/3.2,IF(SUM(W331:W350)=260,(SUM(R331:R350)-SUM(X331:X350))/2.8,0)),1))</f>
        <v>-30.7</v>
      </c>
      <c r="AB331" s="398"/>
      <c r="AC331" s="419">
        <f>SUM(Y331:AA350)</f>
        <v>77.3</v>
      </c>
      <c r="AD331" s="17" t="s">
        <v>535</v>
      </c>
    </row>
    <row r="332" spans="1:30" s="130" customFormat="1" ht="15" x14ac:dyDescent="0.25">
      <c r="A332" s="108"/>
      <c r="B332" s="163"/>
      <c r="C332" s="164"/>
      <c r="D332" s="272" t="s">
        <v>248</v>
      </c>
      <c r="E332" s="265" t="s">
        <v>409</v>
      </c>
      <c r="F332" s="128">
        <v>1</v>
      </c>
      <c r="G332" s="276"/>
      <c r="H332" s="276">
        <v>60</v>
      </c>
      <c r="I332" s="291">
        <v>20</v>
      </c>
      <c r="J332" s="291"/>
      <c r="K332" s="263" t="str">
        <f t="shared" si="15"/>
        <v/>
      </c>
      <c r="L332" s="263">
        <f t="shared" si="16"/>
        <v>1</v>
      </c>
      <c r="M332" s="188">
        <f t="shared" si="14"/>
        <v>40</v>
      </c>
      <c r="N332" s="329"/>
      <c r="O332" s="408"/>
      <c r="P332" s="414"/>
      <c r="Q332" s="329"/>
      <c r="R332" s="414"/>
      <c r="S332" s="329"/>
      <c r="T332" s="329"/>
      <c r="U332" s="335"/>
      <c r="V332" s="332"/>
      <c r="W332" s="335"/>
      <c r="X332" s="332"/>
      <c r="Y332" s="405"/>
      <c r="Z332" s="341"/>
      <c r="AA332" s="341"/>
      <c r="AB332" s="399"/>
      <c r="AC332" s="420"/>
    </row>
    <row r="333" spans="1:30" s="130" customFormat="1" ht="15" x14ac:dyDescent="0.25">
      <c r="A333" s="108"/>
      <c r="B333" s="163"/>
      <c r="C333" s="164"/>
      <c r="D333" s="272" t="s">
        <v>447</v>
      </c>
      <c r="E333" s="265" t="s">
        <v>448</v>
      </c>
      <c r="F333" s="128">
        <v>1</v>
      </c>
      <c r="G333" s="276"/>
      <c r="H333" s="276">
        <v>120</v>
      </c>
      <c r="I333" s="291">
        <v>25</v>
      </c>
      <c r="J333" s="291"/>
      <c r="K333" s="263" t="str">
        <f t="shared" si="15"/>
        <v/>
      </c>
      <c r="L333" s="263">
        <f t="shared" si="16"/>
        <v>1</v>
      </c>
      <c r="M333" s="188">
        <f t="shared" si="14"/>
        <v>80</v>
      </c>
      <c r="N333" s="329"/>
      <c r="O333" s="408"/>
      <c r="P333" s="414"/>
      <c r="Q333" s="329"/>
      <c r="R333" s="414"/>
      <c r="S333" s="329"/>
      <c r="T333" s="329"/>
      <c r="U333" s="335"/>
      <c r="V333" s="332"/>
      <c r="W333" s="335"/>
      <c r="X333" s="332"/>
      <c r="Y333" s="405"/>
      <c r="Z333" s="341"/>
      <c r="AA333" s="341"/>
      <c r="AB333" s="399"/>
      <c r="AC333" s="420"/>
    </row>
    <row r="334" spans="1:30" s="130" customFormat="1" ht="15" x14ac:dyDescent="0.25">
      <c r="A334" s="108"/>
      <c r="B334" s="163"/>
      <c r="C334" s="164"/>
      <c r="D334" s="272" t="s">
        <v>313</v>
      </c>
      <c r="E334" s="265" t="s">
        <v>314</v>
      </c>
      <c r="F334" s="128">
        <v>1</v>
      </c>
      <c r="G334" s="276">
        <v>60</v>
      </c>
      <c r="H334" s="276"/>
      <c r="I334" s="291">
        <v>77</v>
      </c>
      <c r="J334" s="291"/>
      <c r="K334" s="263">
        <f t="shared" si="15"/>
        <v>1.2</v>
      </c>
      <c r="L334" s="263" t="str">
        <f t="shared" si="16"/>
        <v/>
      </c>
      <c r="M334" s="188">
        <f t="shared" si="14"/>
        <v>72</v>
      </c>
      <c r="N334" s="329"/>
      <c r="O334" s="408"/>
      <c r="P334" s="414"/>
      <c r="Q334" s="329"/>
      <c r="R334" s="414"/>
      <c r="S334" s="329"/>
      <c r="T334" s="329"/>
      <c r="U334" s="335"/>
      <c r="V334" s="332"/>
      <c r="W334" s="335"/>
      <c r="X334" s="332"/>
      <c r="Y334" s="405"/>
      <c r="Z334" s="341"/>
      <c r="AA334" s="341"/>
      <c r="AB334" s="399"/>
      <c r="AC334" s="420"/>
    </row>
    <row r="335" spans="1:30" s="130" customFormat="1" ht="15" x14ac:dyDescent="0.25">
      <c r="A335" s="108"/>
      <c r="B335" s="163"/>
      <c r="C335" s="164"/>
      <c r="D335" s="272" t="s">
        <v>299</v>
      </c>
      <c r="E335" s="265" t="s">
        <v>315</v>
      </c>
      <c r="F335" s="128" t="s">
        <v>217</v>
      </c>
      <c r="G335" s="276"/>
      <c r="H335" s="276">
        <v>150</v>
      </c>
      <c r="I335" s="291">
        <v>31</v>
      </c>
      <c r="J335" s="291"/>
      <c r="K335" s="263" t="str">
        <f t="shared" si="15"/>
        <v/>
      </c>
      <c r="L335" s="263">
        <f t="shared" si="16"/>
        <v>1.1000000000000001</v>
      </c>
      <c r="M335" s="188">
        <f t="shared" si="14"/>
        <v>110</v>
      </c>
      <c r="N335" s="329"/>
      <c r="O335" s="408"/>
      <c r="P335" s="414"/>
      <c r="Q335" s="329"/>
      <c r="R335" s="414"/>
      <c r="S335" s="329"/>
      <c r="T335" s="329"/>
      <c r="U335" s="335"/>
      <c r="V335" s="332"/>
      <c r="W335" s="335"/>
      <c r="X335" s="332"/>
      <c r="Y335" s="405"/>
      <c r="Z335" s="341"/>
      <c r="AA335" s="341"/>
      <c r="AB335" s="399"/>
      <c r="AC335" s="420"/>
    </row>
    <row r="336" spans="1:30" s="130" customFormat="1" ht="23.25" x14ac:dyDescent="0.25">
      <c r="A336" s="108"/>
      <c r="B336" s="163"/>
      <c r="C336" s="164"/>
      <c r="D336" s="272" t="s">
        <v>248</v>
      </c>
      <c r="E336" s="265" t="s">
        <v>453</v>
      </c>
      <c r="F336" s="128">
        <v>2</v>
      </c>
      <c r="G336" s="276"/>
      <c r="H336" s="276">
        <v>60</v>
      </c>
      <c r="I336" s="291">
        <v>31</v>
      </c>
      <c r="J336" s="291"/>
      <c r="K336" s="263" t="str">
        <f t="shared" si="15"/>
        <v/>
      </c>
      <c r="L336" s="263">
        <f t="shared" si="16"/>
        <v>1.2100000000000002</v>
      </c>
      <c r="M336" s="188">
        <f t="shared" si="14"/>
        <v>48.4</v>
      </c>
      <c r="N336" s="329"/>
      <c r="O336" s="408"/>
      <c r="P336" s="414"/>
      <c r="Q336" s="329"/>
      <c r="R336" s="414"/>
      <c r="S336" s="329"/>
      <c r="T336" s="329"/>
      <c r="U336" s="335"/>
      <c r="V336" s="332"/>
      <c r="W336" s="335"/>
      <c r="X336" s="332"/>
      <c r="Y336" s="405"/>
      <c r="Z336" s="341"/>
      <c r="AA336" s="341"/>
      <c r="AB336" s="399"/>
      <c r="AC336" s="420"/>
    </row>
    <row r="337" spans="1:30" s="130" customFormat="1" ht="15" x14ac:dyDescent="0.25">
      <c r="A337" s="108"/>
      <c r="B337" s="163"/>
      <c r="C337" s="164"/>
      <c r="D337" s="272" t="s">
        <v>313</v>
      </c>
      <c r="E337" s="265" t="s">
        <v>316</v>
      </c>
      <c r="F337" s="128" t="s">
        <v>217</v>
      </c>
      <c r="G337" s="276">
        <v>60</v>
      </c>
      <c r="H337" s="276"/>
      <c r="I337" s="291">
        <v>13</v>
      </c>
      <c r="J337" s="291"/>
      <c r="K337" s="263">
        <f t="shared" si="15"/>
        <v>1</v>
      </c>
      <c r="L337" s="263" t="str">
        <f t="shared" si="16"/>
        <v/>
      </c>
      <c r="M337" s="188">
        <f t="shared" si="14"/>
        <v>60</v>
      </c>
      <c r="N337" s="329"/>
      <c r="O337" s="408"/>
      <c r="P337" s="414"/>
      <c r="Q337" s="329"/>
      <c r="R337" s="414"/>
      <c r="S337" s="329"/>
      <c r="T337" s="329"/>
      <c r="U337" s="335"/>
      <c r="V337" s="332"/>
      <c r="W337" s="335"/>
      <c r="X337" s="332"/>
      <c r="Y337" s="405"/>
      <c r="Z337" s="341"/>
      <c r="AA337" s="341"/>
      <c r="AB337" s="399"/>
      <c r="AC337" s="420"/>
    </row>
    <row r="338" spans="1:30" s="130" customFormat="1" ht="15" x14ac:dyDescent="0.25">
      <c r="A338" s="108"/>
      <c r="B338" s="163"/>
      <c r="C338" s="164"/>
      <c r="D338" s="272" t="s">
        <v>317</v>
      </c>
      <c r="E338" s="265" t="s">
        <v>318</v>
      </c>
      <c r="F338" s="128" t="s">
        <v>217</v>
      </c>
      <c r="G338" s="276"/>
      <c r="H338" s="276">
        <v>60</v>
      </c>
      <c r="I338" s="291">
        <v>31</v>
      </c>
      <c r="J338" s="291"/>
      <c r="K338" s="263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263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>1.1000000000000001</v>
      </c>
      <c r="M338" s="188">
        <f t="shared" si="14"/>
        <v>44</v>
      </c>
      <c r="N338" s="329"/>
      <c r="O338" s="408"/>
      <c r="P338" s="414"/>
      <c r="Q338" s="329"/>
      <c r="R338" s="414"/>
      <c r="S338" s="329"/>
      <c r="T338" s="329"/>
      <c r="U338" s="335"/>
      <c r="V338" s="332"/>
      <c r="W338" s="335"/>
      <c r="X338" s="332"/>
      <c r="Y338" s="405"/>
      <c r="Z338" s="341"/>
      <c r="AA338" s="341"/>
      <c r="AB338" s="399"/>
      <c r="AC338" s="420"/>
    </row>
    <row r="339" spans="1:30" s="130" customFormat="1" ht="15" x14ac:dyDescent="0.25">
      <c r="A339" s="108"/>
      <c r="B339" s="163"/>
      <c r="C339" s="164"/>
      <c r="D339" s="151" t="s">
        <v>517</v>
      </c>
      <c r="E339" s="265" t="s">
        <v>449</v>
      </c>
      <c r="F339" s="128">
        <v>2</v>
      </c>
      <c r="G339" s="276">
        <v>5</v>
      </c>
      <c r="H339" s="276"/>
      <c r="I339" s="291">
        <v>51</v>
      </c>
      <c r="J339" s="291"/>
      <c r="K339" s="263">
        <f t="shared" si="17"/>
        <v>1</v>
      </c>
      <c r="L339" s="263" t="str">
        <f t="shared" si="18"/>
        <v/>
      </c>
      <c r="M339" s="188">
        <f t="shared" si="14"/>
        <v>5</v>
      </c>
      <c r="N339" s="329"/>
      <c r="O339" s="408"/>
      <c r="P339" s="414"/>
      <c r="Q339" s="329"/>
      <c r="R339" s="414"/>
      <c r="S339" s="329"/>
      <c r="T339" s="329"/>
      <c r="U339" s="335"/>
      <c r="V339" s="332"/>
      <c r="W339" s="335"/>
      <c r="X339" s="332"/>
      <c r="Y339" s="405"/>
      <c r="Z339" s="341"/>
      <c r="AA339" s="341"/>
      <c r="AB339" s="399"/>
      <c r="AC339" s="420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91"/>
      <c r="J340" s="291"/>
      <c r="K340" s="263" t="str">
        <f t="shared" si="17"/>
        <v/>
      </c>
      <c r="L340" s="263" t="str">
        <f t="shared" si="18"/>
        <v/>
      </c>
      <c r="M340" s="188">
        <f t="shared" si="14"/>
        <v>0</v>
      </c>
      <c r="N340" s="329"/>
      <c r="O340" s="408"/>
      <c r="P340" s="414"/>
      <c r="Q340" s="329"/>
      <c r="R340" s="414"/>
      <c r="S340" s="329"/>
      <c r="T340" s="329"/>
      <c r="U340" s="335"/>
      <c r="V340" s="332"/>
      <c r="W340" s="335"/>
      <c r="X340" s="332"/>
      <c r="Y340" s="405"/>
      <c r="Z340" s="341"/>
      <c r="AA340" s="341"/>
      <c r="AB340" s="399"/>
      <c r="AC340" s="420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91"/>
      <c r="J341" s="291"/>
      <c r="K341" s="263" t="str">
        <f t="shared" si="17"/>
        <v/>
      </c>
      <c r="L341" s="263" t="str">
        <f t="shared" si="18"/>
        <v/>
      </c>
      <c r="M341" s="188">
        <f t="shared" si="14"/>
        <v>0</v>
      </c>
      <c r="N341" s="329"/>
      <c r="O341" s="408"/>
      <c r="P341" s="414"/>
      <c r="Q341" s="329"/>
      <c r="R341" s="414"/>
      <c r="S341" s="329"/>
      <c r="T341" s="329"/>
      <c r="U341" s="335"/>
      <c r="V341" s="332"/>
      <c r="W341" s="335"/>
      <c r="X341" s="332"/>
      <c r="Y341" s="405"/>
      <c r="Z341" s="341"/>
      <c r="AA341" s="341"/>
      <c r="AB341" s="399"/>
      <c r="AC341" s="420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91"/>
      <c r="J342" s="291"/>
      <c r="K342" s="263" t="str">
        <f t="shared" si="17"/>
        <v/>
      </c>
      <c r="L342" s="263" t="str">
        <f t="shared" si="18"/>
        <v/>
      </c>
      <c r="M342" s="188">
        <f t="shared" si="14"/>
        <v>0</v>
      </c>
      <c r="N342" s="329"/>
      <c r="O342" s="408"/>
      <c r="P342" s="414"/>
      <c r="Q342" s="329"/>
      <c r="R342" s="414"/>
      <c r="S342" s="329"/>
      <c r="T342" s="329"/>
      <c r="U342" s="335"/>
      <c r="V342" s="332"/>
      <c r="W342" s="335"/>
      <c r="X342" s="332"/>
      <c r="Y342" s="405"/>
      <c r="Z342" s="341"/>
      <c r="AA342" s="341"/>
      <c r="AB342" s="399"/>
      <c r="AC342" s="420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91"/>
      <c r="J343" s="291"/>
      <c r="K343" s="263" t="str">
        <f t="shared" si="17"/>
        <v/>
      </c>
      <c r="L343" s="263" t="str">
        <f t="shared" si="18"/>
        <v/>
      </c>
      <c r="M343" s="188">
        <f t="shared" si="14"/>
        <v>0</v>
      </c>
      <c r="N343" s="329"/>
      <c r="O343" s="408"/>
      <c r="P343" s="414"/>
      <c r="Q343" s="329"/>
      <c r="R343" s="414"/>
      <c r="S343" s="329"/>
      <c r="T343" s="329"/>
      <c r="U343" s="335"/>
      <c r="V343" s="332"/>
      <c r="W343" s="335"/>
      <c r="X343" s="332"/>
      <c r="Y343" s="405"/>
      <c r="Z343" s="341"/>
      <c r="AA343" s="341"/>
      <c r="AB343" s="399"/>
      <c r="AC343" s="420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91"/>
      <c r="J344" s="291"/>
      <c r="K344" s="263" t="str">
        <f t="shared" si="17"/>
        <v/>
      </c>
      <c r="L344" s="263" t="str">
        <f t="shared" si="18"/>
        <v/>
      </c>
      <c r="M344" s="188">
        <f t="shared" si="14"/>
        <v>0</v>
      </c>
      <c r="N344" s="329"/>
      <c r="O344" s="408"/>
      <c r="P344" s="414"/>
      <c r="Q344" s="329"/>
      <c r="R344" s="414"/>
      <c r="S344" s="329"/>
      <c r="T344" s="329"/>
      <c r="U344" s="335"/>
      <c r="V344" s="332"/>
      <c r="W344" s="335"/>
      <c r="X344" s="332"/>
      <c r="Y344" s="405"/>
      <c r="Z344" s="341"/>
      <c r="AA344" s="341"/>
      <c r="AB344" s="399"/>
      <c r="AC344" s="420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91"/>
      <c r="J345" s="291"/>
      <c r="K345" s="263" t="str">
        <f t="shared" si="17"/>
        <v/>
      </c>
      <c r="L345" s="263" t="str">
        <f t="shared" si="18"/>
        <v/>
      </c>
      <c r="M345" s="188">
        <f t="shared" ref="M345:M448" si="19">ROUND(IF(G345&gt;0,G345*K345,"0")+IF(H345&gt;0,(H345/1.5)*L345,"0"),1)</f>
        <v>0</v>
      </c>
      <c r="N345" s="329"/>
      <c r="O345" s="408"/>
      <c r="P345" s="414"/>
      <c r="Q345" s="329"/>
      <c r="R345" s="414"/>
      <c r="S345" s="329"/>
      <c r="T345" s="329"/>
      <c r="U345" s="335"/>
      <c r="V345" s="332"/>
      <c r="W345" s="335"/>
      <c r="X345" s="332"/>
      <c r="Y345" s="405"/>
      <c r="Z345" s="341"/>
      <c r="AA345" s="341"/>
      <c r="AB345" s="399"/>
      <c r="AC345" s="420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91"/>
      <c r="J346" s="291"/>
      <c r="K346" s="263" t="str">
        <f t="shared" si="17"/>
        <v/>
      </c>
      <c r="L346" s="263" t="str">
        <f t="shared" si="18"/>
        <v/>
      </c>
      <c r="M346" s="188">
        <f t="shared" si="19"/>
        <v>0</v>
      </c>
      <c r="N346" s="329"/>
      <c r="O346" s="408"/>
      <c r="P346" s="414"/>
      <c r="Q346" s="329"/>
      <c r="R346" s="414"/>
      <c r="S346" s="329"/>
      <c r="T346" s="329"/>
      <c r="U346" s="335"/>
      <c r="V346" s="332"/>
      <c r="W346" s="335"/>
      <c r="X346" s="332"/>
      <c r="Y346" s="405"/>
      <c r="Z346" s="341"/>
      <c r="AA346" s="341"/>
      <c r="AB346" s="399"/>
      <c r="AC346" s="420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91"/>
      <c r="J347" s="291"/>
      <c r="K347" s="263" t="str">
        <f t="shared" si="17"/>
        <v/>
      </c>
      <c r="L347" s="263" t="str">
        <f t="shared" si="18"/>
        <v/>
      </c>
      <c r="M347" s="188">
        <f t="shared" si="19"/>
        <v>0</v>
      </c>
      <c r="N347" s="329"/>
      <c r="O347" s="408"/>
      <c r="P347" s="414"/>
      <c r="Q347" s="329"/>
      <c r="R347" s="414"/>
      <c r="S347" s="329"/>
      <c r="T347" s="329"/>
      <c r="U347" s="335"/>
      <c r="V347" s="332"/>
      <c r="W347" s="335"/>
      <c r="X347" s="332"/>
      <c r="Y347" s="405"/>
      <c r="Z347" s="341"/>
      <c r="AA347" s="341"/>
      <c r="AB347" s="399"/>
      <c r="AC347" s="420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91"/>
      <c r="J348" s="291"/>
      <c r="K348" s="263" t="str">
        <f t="shared" si="17"/>
        <v/>
      </c>
      <c r="L348" s="263" t="str">
        <f t="shared" si="18"/>
        <v/>
      </c>
      <c r="M348" s="188">
        <f t="shared" si="19"/>
        <v>0</v>
      </c>
      <c r="N348" s="329"/>
      <c r="O348" s="408"/>
      <c r="P348" s="414"/>
      <c r="Q348" s="329"/>
      <c r="R348" s="414"/>
      <c r="S348" s="329"/>
      <c r="T348" s="329"/>
      <c r="U348" s="335"/>
      <c r="V348" s="332"/>
      <c r="W348" s="335"/>
      <c r="X348" s="332"/>
      <c r="Y348" s="405"/>
      <c r="Z348" s="341"/>
      <c r="AA348" s="341"/>
      <c r="AB348" s="399"/>
      <c r="AC348" s="420"/>
    </row>
    <row r="349" spans="1:30" s="130" customFormat="1" ht="15" hidden="1" customHeight="1" x14ac:dyDescent="0.25">
      <c r="A349" s="108"/>
      <c r="B349" s="163"/>
      <c r="C349" s="164"/>
      <c r="D349" s="126"/>
      <c r="E349" s="265"/>
      <c r="F349" s="128"/>
      <c r="G349" s="276"/>
      <c r="H349" s="276"/>
      <c r="I349" s="291"/>
      <c r="J349" s="291"/>
      <c r="K349" s="263" t="str">
        <f t="shared" si="17"/>
        <v/>
      </c>
      <c r="L349" s="263" t="str">
        <f t="shared" si="18"/>
        <v/>
      </c>
      <c r="M349" s="188">
        <f t="shared" si="19"/>
        <v>0</v>
      </c>
      <c r="N349" s="329"/>
      <c r="O349" s="408"/>
      <c r="P349" s="414"/>
      <c r="Q349" s="329"/>
      <c r="R349" s="414"/>
      <c r="S349" s="329"/>
      <c r="T349" s="329"/>
      <c r="U349" s="335"/>
      <c r="V349" s="332"/>
      <c r="W349" s="335"/>
      <c r="X349" s="332"/>
      <c r="Y349" s="405"/>
      <c r="Z349" s="341"/>
      <c r="AA349" s="341"/>
      <c r="AB349" s="399"/>
      <c r="AC349" s="420"/>
    </row>
    <row r="350" spans="1:30" s="130" customFormat="1" ht="15" x14ac:dyDescent="0.25">
      <c r="A350" s="109"/>
      <c r="B350" s="267">
        <f>SUM(M331:M350)</f>
        <v>499.4</v>
      </c>
      <c r="C350" s="166"/>
      <c r="D350" s="126"/>
      <c r="E350" s="265"/>
      <c r="F350" s="128"/>
      <c r="G350" s="276"/>
      <c r="H350" s="276"/>
      <c r="I350" s="291"/>
      <c r="J350" s="291"/>
      <c r="K350" s="263" t="str">
        <f t="shared" si="17"/>
        <v/>
      </c>
      <c r="L350" s="263" t="str">
        <f t="shared" si="18"/>
        <v/>
      </c>
      <c r="M350" s="188">
        <f t="shared" si="19"/>
        <v>0</v>
      </c>
      <c r="N350" s="330"/>
      <c r="O350" s="409"/>
      <c r="P350" s="415"/>
      <c r="Q350" s="330"/>
      <c r="R350" s="415"/>
      <c r="S350" s="330"/>
      <c r="T350" s="330"/>
      <c r="U350" s="336"/>
      <c r="V350" s="333"/>
      <c r="W350" s="336"/>
      <c r="X350" s="333"/>
      <c r="Y350" s="406"/>
      <c r="Z350" s="342"/>
      <c r="AA350" s="342"/>
      <c r="AB350" s="400"/>
      <c r="AC350" s="421"/>
    </row>
    <row r="351" spans="1:30" s="130" customFormat="1" ht="15" x14ac:dyDescent="0.25">
      <c r="A351" s="131">
        <v>18</v>
      </c>
      <c r="B351" s="158" t="str">
        <f>'[1]danh sach'!B28</f>
        <v>Nguyễn Trọng</v>
      </c>
      <c r="C351" s="159" t="str">
        <f>'[1]danh sach'!C28</f>
        <v xml:space="preserve">Huân </v>
      </c>
      <c r="D351" s="272" t="s">
        <v>277</v>
      </c>
      <c r="E351" s="265" t="s">
        <v>319</v>
      </c>
      <c r="F351" s="128" t="s">
        <v>216</v>
      </c>
      <c r="G351" s="276">
        <v>45</v>
      </c>
      <c r="H351" s="276"/>
      <c r="I351" s="291">
        <v>42</v>
      </c>
      <c r="J351" s="291"/>
      <c r="K351" s="263">
        <f t="shared" si="17"/>
        <v>1</v>
      </c>
      <c r="L351" s="263" t="str">
        <f t="shared" si="18"/>
        <v/>
      </c>
      <c r="M351" s="188">
        <f t="shared" si="19"/>
        <v>45</v>
      </c>
      <c r="N351" s="328">
        <f>'[2]danh sach'!O28</f>
        <v>39</v>
      </c>
      <c r="O351" s="407"/>
      <c r="P351" s="413">
        <f>SUM(M351:M370)+N351+O351</f>
        <v>398.3</v>
      </c>
      <c r="Q351" s="328">
        <v>30</v>
      </c>
      <c r="R351" s="413">
        <f>'Mau B2'!L28</f>
        <v>251.7</v>
      </c>
      <c r="S351" s="328">
        <f>'[2]danh sach'!J28</f>
        <v>260</v>
      </c>
      <c r="T351" s="328">
        <f>'[3]danh sach'!R27</f>
        <v>221</v>
      </c>
      <c r="U351" s="334">
        <v>500</v>
      </c>
      <c r="V351" s="331">
        <f>U351</f>
        <v>500</v>
      </c>
      <c r="W351" s="334">
        <v>360</v>
      </c>
      <c r="X351" s="331">
        <f>W351</f>
        <v>360</v>
      </c>
      <c r="Y351" s="404">
        <f>ROUND((P351-T351),1)</f>
        <v>177.3</v>
      </c>
      <c r="Z351" s="340">
        <f>IF(OR(SUM(V351:V370)="",SUM(Q351:Q370)=""),0,ROUND(IF(SUM(U351:U370)=500,(SUM(Q351:Q370)-SUM(V351:V370))/3.2,IF(SUM(U351:U370)=600,(SUM(Q351:Q370)-SUM(V351:V370))/2.8,0)),1))</f>
        <v>-146.9</v>
      </c>
      <c r="AA351" s="340">
        <f>IF(OR(SUM(X351:X370)="",SUM(R351:R370)=""),0,ROUND(IF(SUM(W351:W370)=360,(SUM(R351:R370)-SUM(X351:X370))/3.2,IF(SUM(W351:W370)=260,(SUM(R351:R370)-SUM(X351:X370))/2.8,0)),1))</f>
        <v>-33.799999999999997</v>
      </c>
      <c r="AB351" s="398"/>
      <c r="AC351" s="419">
        <f>SUM(Y351:AA370)</f>
        <v>-3.3999999999999915</v>
      </c>
      <c r="AD351" s="130" t="s">
        <v>536</v>
      </c>
    </row>
    <row r="352" spans="1:30" s="130" customFormat="1" ht="15" x14ac:dyDescent="0.25">
      <c r="A352" s="108"/>
      <c r="B352" s="163"/>
      <c r="C352" s="164"/>
      <c r="D352" s="272" t="s">
        <v>305</v>
      </c>
      <c r="E352" s="265" t="s">
        <v>436</v>
      </c>
      <c r="F352" s="128" t="s">
        <v>216</v>
      </c>
      <c r="G352" s="276"/>
      <c r="H352" s="276">
        <v>60</v>
      </c>
      <c r="I352" s="291">
        <v>21</v>
      </c>
      <c r="J352" s="291"/>
      <c r="K352" s="263" t="str">
        <f t="shared" si="17"/>
        <v/>
      </c>
      <c r="L352" s="263">
        <f t="shared" si="18"/>
        <v>1</v>
      </c>
      <c r="M352" s="188">
        <f t="shared" si="19"/>
        <v>40</v>
      </c>
      <c r="N352" s="329"/>
      <c r="O352" s="408"/>
      <c r="P352" s="414"/>
      <c r="Q352" s="329"/>
      <c r="R352" s="414"/>
      <c r="S352" s="329"/>
      <c r="T352" s="329"/>
      <c r="U352" s="335"/>
      <c r="V352" s="332"/>
      <c r="W352" s="335"/>
      <c r="X352" s="332"/>
      <c r="Y352" s="405"/>
      <c r="Z352" s="341"/>
      <c r="AA352" s="341"/>
      <c r="AB352" s="399"/>
      <c r="AC352" s="420"/>
    </row>
    <row r="353" spans="1:29" s="130" customFormat="1" ht="15" x14ac:dyDescent="0.25">
      <c r="A353" s="108"/>
      <c r="B353" s="163"/>
      <c r="C353" s="164"/>
      <c r="D353" s="272" t="s">
        <v>305</v>
      </c>
      <c r="E353" s="265" t="s">
        <v>321</v>
      </c>
      <c r="F353" s="128">
        <v>1</v>
      </c>
      <c r="G353" s="276"/>
      <c r="H353" s="276">
        <v>60</v>
      </c>
      <c r="I353" s="291">
        <v>21</v>
      </c>
      <c r="J353" s="291"/>
      <c r="K353" s="263" t="str">
        <f t="shared" si="17"/>
        <v/>
      </c>
      <c r="L353" s="263">
        <f t="shared" si="18"/>
        <v>1</v>
      </c>
      <c r="M353" s="188">
        <f t="shared" si="19"/>
        <v>40</v>
      </c>
      <c r="N353" s="329"/>
      <c r="O353" s="408"/>
      <c r="P353" s="414"/>
      <c r="Q353" s="329"/>
      <c r="R353" s="414"/>
      <c r="S353" s="329"/>
      <c r="T353" s="329"/>
      <c r="U353" s="335"/>
      <c r="V353" s="332"/>
      <c r="W353" s="335"/>
      <c r="X353" s="332"/>
      <c r="Y353" s="405"/>
      <c r="Z353" s="341"/>
      <c r="AA353" s="341"/>
      <c r="AB353" s="399"/>
      <c r="AC353" s="420"/>
    </row>
    <row r="354" spans="1:29" s="130" customFormat="1" ht="24.75" x14ac:dyDescent="0.25">
      <c r="A354" s="108"/>
      <c r="B354" s="163"/>
      <c r="C354" s="164"/>
      <c r="D354" s="280" t="s">
        <v>475</v>
      </c>
      <c r="E354" s="284" t="s">
        <v>283</v>
      </c>
      <c r="F354" s="285" t="s">
        <v>216</v>
      </c>
      <c r="G354" s="286"/>
      <c r="H354" s="286">
        <v>4</v>
      </c>
      <c r="I354" s="291">
        <v>21</v>
      </c>
      <c r="J354" s="291"/>
      <c r="K354" s="263" t="str">
        <f t="shared" si="17"/>
        <v/>
      </c>
      <c r="L354" s="263">
        <f t="shared" si="18"/>
        <v>1</v>
      </c>
      <c r="M354" s="188">
        <f t="shared" si="19"/>
        <v>2.7</v>
      </c>
      <c r="N354" s="329"/>
      <c r="O354" s="408"/>
      <c r="P354" s="414"/>
      <c r="Q354" s="329"/>
      <c r="R354" s="414"/>
      <c r="S354" s="329"/>
      <c r="T354" s="329"/>
      <c r="U354" s="335"/>
      <c r="V354" s="332"/>
      <c r="W354" s="335"/>
      <c r="X354" s="332"/>
      <c r="Y354" s="405"/>
      <c r="Z354" s="341"/>
      <c r="AA354" s="341"/>
      <c r="AB354" s="399"/>
      <c r="AC354" s="420"/>
    </row>
    <row r="355" spans="1:29" s="130" customFormat="1" ht="24" x14ac:dyDescent="0.25">
      <c r="A355" s="108"/>
      <c r="B355" s="163"/>
      <c r="C355" s="164"/>
      <c r="D355" s="287" t="s">
        <v>476</v>
      </c>
      <c r="E355" s="284" t="s">
        <v>427</v>
      </c>
      <c r="F355" s="285" t="s">
        <v>216</v>
      </c>
      <c r="G355" s="276"/>
      <c r="H355" s="286">
        <v>5</v>
      </c>
      <c r="I355" s="291">
        <v>20</v>
      </c>
      <c r="J355" s="291"/>
      <c r="K355" s="263" t="str">
        <f t="shared" si="17"/>
        <v/>
      </c>
      <c r="L355" s="263">
        <f t="shared" si="18"/>
        <v>1</v>
      </c>
      <c r="M355" s="188">
        <f t="shared" si="19"/>
        <v>3.3</v>
      </c>
      <c r="N355" s="329"/>
      <c r="O355" s="408"/>
      <c r="P355" s="414"/>
      <c r="Q355" s="329"/>
      <c r="R355" s="414"/>
      <c r="S355" s="329"/>
      <c r="T355" s="329"/>
      <c r="U355" s="335"/>
      <c r="V355" s="332"/>
      <c r="W355" s="335"/>
      <c r="X355" s="332"/>
      <c r="Y355" s="405"/>
      <c r="Z355" s="341"/>
      <c r="AA355" s="341"/>
      <c r="AB355" s="399"/>
      <c r="AC355" s="420"/>
    </row>
    <row r="356" spans="1:29" s="130" customFormat="1" ht="15" x14ac:dyDescent="0.25">
      <c r="A356" s="108"/>
      <c r="B356" s="163"/>
      <c r="C356" s="164"/>
      <c r="D356" s="272" t="s">
        <v>320</v>
      </c>
      <c r="E356" s="265" t="s">
        <v>436</v>
      </c>
      <c r="F356" s="128" t="s">
        <v>217</v>
      </c>
      <c r="G356" s="276"/>
      <c r="H356" s="276">
        <v>90</v>
      </c>
      <c r="I356" s="291">
        <v>31</v>
      </c>
      <c r="J356" s="291"/>
      <c r="K356" s="263" t="str">
        <f t="shared" si="17"/>
        <v/>
      </c>
      <c r="L356" s="263">
        <f t="shared" si="18"/>
        <v>1.1000000000000001</v>
      </c>
      <c r="M356" s="188">
        <f t="shared" si="19"/>
        <v>66</v>
      </c>
      <c r="N356" s="329"/>
      <c r="O356" s="408"/>
      <c r="P356" s="414"/>
      <c r="Q356" s="329"/>
      <c r="R356" s="414"/>
      <c r="S356" s="329"/>
      <c r="T356" s="329"/>
      <c r="U356" s="335"/>
      <c r="V356" s="332"/>
      <c r="W356" s="335"/>
      <c r="X356" s="332"/>
      <c r="Y356" s="405"/>
      <c r="Z356" s="341"/>
      <c r="AA356" s="341"/>
      <c r="AB356" s="399"/>
      <c r="AC356" s="420"/>
    </row>
    <row r="357" spans="1:29" s="130" customFormat="1" ht="15" x14ac:dyDescent="0.25">
      <c r="A357" s="108"/>
      <c r="B357" s="163"/>
      <c r="C357" s="164"/>
      <c r="D357" s="272" t="s">
        <v>277</v>
      </c>
      <c r="E357" s="265" t="s">
        <v>456</v>
      </c>
      <c r="F357" s="128" t="s">
        <v>217</v>
      </c>
      <c r="G357" s="276">
        <v>30</v>
      </c>
      <c r="H357" s="276"/>
      <c r="I357" s="291">
        <v>50</v>
      </c>
      <c r="J357" s="291">
        <v>6</v>
      </c>
      <c r="K357" s="263">
        <f t="shared" si="17"/>
        <v>1.1000000000000001</v>
      </c>
      <c r="L357" s="263" t="str">
        <f t="shared" si="18"/>
        <v/>
      </c>
      <c r="M357" s="188">
        <f t="shared" si="19"/>
        <v>33</v>
      </c>
      <c r="N357" s="329"/>
      <c r="O357" s="408"/>
      <c r="P357" s="414"/>
      <c r="Q357" s="329"/>
      <c r="R357" s="414"/>
      <c r="S357" s="329"/>
      <c r="T357" s="329"/>
      <c r="U357" s="335"/>
      <c r="V357" s="332"/>
      <c r="W357" s="335"/>
      <c r="X357" s="332"/>
      <c r="Y357" s="405"/>
      <c r="Z357" s="341"/>
      <c r="AA357" s="341"/>
      <c r="AB357" s="399"/>
      <c r="AC357" s="420"/>
    </row>
    <row r="358" spans="1:29" s="130" customFormat="1" ht="15" x14ac:dyDescent="0.25">
      <c r="A358" s="108"/>
      <c r="B358" s="163"/>
      <c r="C358" s="164"/>
      <c r="D358" s="272" t="s">
        <v>277</v>
      </c>
      <c r="E358" s="265" t="s">
        <v>457</v>
      </c>
      <c r="F358" s="128">
        <v>2</v>
      </c>
      <c r="G358" s="276">
        <v>30</v>
      </c>
      <c r="H358" s="276"/>
      <c r="I358" s="291">
        <v>49</v>
      </c>
      <c r="J358" s="291">
        <v>2</v>
      </c>
      <c r="K358" s="263">
        <f t="shared" si="17"/>
        <v>1.1000000000000001</v>
      </c>
      <c r="L358" s="263" t="str">
        <f t="shared" si="18"/>
        <v/>
      </c>
      <c r="M358" s="188">
        <f t="shared" si="19"/>
        <v>33</v>
      </c>
      <c r="N358" s="329"/>
      <c r="O358" s="408"/>
      <c r="P358" s="414"/>
      <c r="Q358" s="329"/>
      <c r="R358" s="414"/>
      <c r="S358" s="329"/>
      <c r="T358" s="329"/>
      <c r="U358" s="335"/>
      <c r="V358" s="332"/>
      <c r="W358" s="335"/>
      <c r="X358" s="332"/>
      <c r="Y358" s="405"/>
      <c r="Z358" s="341"/>
      <c r="AA358" s="341"/>
      <c r="AB358" s="399"/>
      <c r="AC358" s="420"/>
    </row>
    <row r="359" spans="1:29" s="130" customFormat="1" ht="15" x14ac:dyDescent="0.25">
      <c r="A359" s="108"/>
      <c r="B359" s="163"/>
      <c r="C359" s="164"/>
      <c r="D359" s="272" t="s">
        <v>322</v>
      </c>
      <c r="E359" s="265" t="s">
        <v>455</v>
      </c>
      <c r="F359" s="128" t="s">
        <v>217</v>
      </c>
      <c r="G359" s="276"/>
      <c r="H359" s="276">
        <v>90</v>
      </c>
      <c r="I359" s="291">
        <v>26</v>
      </c>
      <c r="J359" s="291"/>
      <c r="K359" s="263" t="str">
        <f t="shared" si="17"/>
        <v/>
      </c>
      <c r="L359" s="263">
        <f t="shared" si="18"/>
        <v>1</v>
      </c>
      <c r="M359" s="188">
        <f t="shared" si="19"/>
        <v>60</v>
      </c>
      <c r="N359" s="329"/>
      <c r="O359" s="408"/>
      <c r="P359" s="414"/>
      <c r="Q359" s="329"/>
      <c r="R359" s="414"/>
      <c r="S359" s="329"/>
      <c r="T359" s="329"/>
      <c r="U359" s="335"/>
      <c r="V359" s="332"/>
      <c r="W359" s="335"/>
      <c r="X359" s="332"/>
      <c r="Y359" s="405"/>
      <c r="Z359" s="341"/>
      <c r="AA359" s="341"/>
      <c r="AB359" s="399"/>
      <c r="AC359" s="420"/>
    </row>
    <row r="360" spans="1:29" s="130" customFormat="1" ht="15" x14ac:dyDescent="0.25">
      <c r="A360" s="108"/>
      <c r="B360" s="163"/>
      <c r="C360" s="164"/>
      <c r="D360" s="272" t="s">
        <v>277</v>
      </c>
      <c r="E360" s="265" t="s">
        <v>323</v>
      </c>
      <c r="F360" s="128" t="s">
        <v>217</v>
      </c>
      <c r="G360" s="276">
        <v>30</v>
      </c>
      <c r="H360" s="276"/>
      <c r="I360" s="291">
        <v>60</v>
      </c>
      <c r="J360" s="291"/>
      <c r="K360" s="263">
        <f t="shared" si="17"/>
        <v>1.2100000000000002</v>
      </c>
      <c r="L360" s="263" t="str">
        <f t="shared" si="18"/>
        <v/>
      </c>
      <c r="M360" s="188">
        <f t="shared" si="19"/>
        <v>36.299999999999997</v>
      </c>
      <c r="N360" s="329"/>
      <c r="O360" s="408"/>
      <c r="P360" s="414"/>
      <c r="Q360" s="329"/>
      <c r="R360" s="414"/>
      <c r="S360" s="329"/>
      <c r="T360" s="329"/>
      <c r="U360" s="335"/>
      <c r="V360" s="332"/>
      <c r="W360" s="335"/>
      <c r="X360" s="332"/>
      <c r="Y360" s="405"/>
      <c r="Z360" s="341"/>
      <c r="AA360" s="341"/>
      <c r="AB360" s="399"/>
      <c r="AC360" s="420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91"/>
      <c r="J361" s="291"/>
      <c r="K361" s="263" t="str">
        <f t="shared" si="17"/>
        <v/>
      </c>
      <c r="L361" s="263" t="str">
        <f t="shared" si="18"/>
        <v/>
      </c>
      <c r="M361" s="188">
        <f t="shared" si="19"/>
        <v>0</v>
      </c>
      <c r="N361" s="329"/>
      <c r="O361" s="408"/>
      <c r="P361" s="414"/>
      <c r="Q361" s="329"/>
      <c r="R361" s="414"/>
      <c r="S361" s="329"/>
      <c r="T361" s="329"/>
      <c r="U361" s="335"/>
      <c r="V361" s="332"/>
      <c r="W361" s="335"/>
      <c r="X361" s="332"/>
      <c r="Y361" s="405"/>
      <c r="Z361" s="341"/>
      <c r="AA361" s="341"/>
      <c r="AB361" s="399"/>
      <c r="AC361" s="420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91"/>
      <c r="J362" s="291"/>
      <c r="K362" s="263" t="str">
        <f t="shared" si="17"/>
        <v/>
      </c>
      <c r="L362" s="263" t="str">
        <f t="shared" si="18"/>
        <v/>
      </c>
      <c r="M362" s="188">
        <f t="shared" si="19"/>
        <v>0</v>
      </c>
      <c r="N362" s="329"/>
      <c r="O362" s="408"/>
      <c r="P362" s="414"/>
      <c r="Q362" s="329"/>
      <c r="R362" s="414"/>
      <c r="S362" s="329"/>
      <c r="T362" s="329"/>
      <c r="U362" s="335"/>
      <c r="V362" s="332"/>
      <c r="W362" s="335"/>
      <c r="X362" s="332"/>
      <c r="Y362" s="405"/>
      <c r="Z362" s="341"/>
      <c r="AA362" s="341"/>
      <c r="AB362" s="399"/>
      <c r="AC362" s="420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91"/>
      <c r="J363" s="291"/>
      <c r="K363" s="263" t="str">
        <f t="shared" si="17"/>
        <v/>
      </c>
      <c r="L363" s="263" t="str">
        <f t="shared" si="18"/>
        <v/>
      </c>
      <c r="M363" s="188">
        <f t="shared" si="19"/>
        <v>0</v>
      </c>
      <c r="N363" s="329"/>
      <c r="O363" s="408"/>
      <c r="P363" s="414"/>
      <c r="Q363" s="329"/>
      <c r="R363" s="414"/>
      <c r="S363" s="329"/>
      <c r="T363" s="329"/>
      <c r="U363" s="335"/>
      <c r="V363" s="332"/>
      <c r="W363" s="335"/>
      <c r="X363" s="332"/>
      <c r="Y363" s="405"/>
      <c r="Z363" s="341"/>
      <c r="AA363" s="341"/>
      <c r="AB363" s="399"/>
      <c r="AC363" s="420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91"/>
      <c r="J364" s="291"/>
      <c r="K364" s="263" t="str">
        <f t="shared" si="17"/>
        <v/>
      </c>
      <c r="L364" s="263" t="str">
        <f t="shared" si="18"/>
        <v/>
      </c>
      <c r="M364" s="188">
        <f t="shared" si="19"/>
        <v>0</v>
      </c>
      <c r="N364" s="329"/>
      <c r="O364" s="408"/>
      <c r="P364" s="414"/>
      <c r="Q364" s="329"/>
      <c r="R364" s="414"/>
      <c r="S364" s="329"/>
      <c r="T364" s="329"/>
      <c r="U364" s="335"/>
      <c r="V364" s="332"/>
      <c r="W364" s="335"/>
      <c r="X364" s="332"/>
      <c r="Y364" s="405"/>
      <c r="Z364" s="341"/>
      <c r="AA364" s="341"/>
      <c r="AB364" s="399"/>
      <c r="AC364" s="420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91"/>
      <c r="J365" s="291"/>
      <c r="K365" s="263" t="str">
        <f t="shared" si="17"/>
        <v/>
      </c>
      <c r="L365" s="263" t="str">
        <f t="shared" si="18"/>
        <v/>
      </c>
      <c r="M365" s="188">
        <f t="shared" si="19"/>
        <v>0</v>
      </c>
      <c r="N365" s="329"/>
      <c r="O365" s="408"/>
      <c r="P365" s="414"/>
      <c r="Q365" s="329"/>
      <c r="R365" s="414"/>
      <c r="S365" s="329"/>
      <c r="T365" s="329"/>
      <c r="U365" s="335"/>
      <c r="V365" s="332"/>
      <c r="W365" s="335"/>
      <c r="X365" s="332"/>
      <c r="Y365" s="405"/>
      <c r="Z365" s="341"/>
      <c r="AA365" s="341"/>
      <c r="AB365" s="399"/>
      <c r="AC365" s="420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91"/>
      <c r="J366" s="291"/>
      <c r="K366" s="263" t="str">
        <f t="shared" si="17"/>
        <v/>
      </c>
      <c r="L366" s="263" t="str">
        <f t="shared" si="18"/>
        <v/>
      </c>
      <c r="M366" s="188">
        <f t="shared" si="19"/>
        <v>0</v>
      </c>
      <c r="N366" s="329"/>
      <c r="O366" s="408"/>
      <c r="P366" s="414"/>
      <c r="Q366" s="329"/>
      <c r="R366" s="414"/>
      <c r="S366" s="329"/>
      <c r="T366" s="329"/>
      <c r="U366" s="335"/>
      <c r="V366" s="332"/>
      <c r="W366" s="335"/>
      <c r="X366" s="332"/>
      <c r="Y366" s="405"/>
      <c r="Z366" s="341"/>
      <c r="AA366" s="341"/>
      <c r="AB366" s="399"/>
      <c r="AC366" s="420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91"/>
      <c r="J367" s="291"/>
      <c r="K367" s="263" t="str">
        <f t="shared" si="17"/>
        <v/>
      </c>
      <c r="L367" s="263" t="str">
        <f t="shared" si="18"/>
        <v/>
      </c>
      <c r="M367" s="188">
        <f t="shared" si="19"/>
        <v>0</v>
      </c>
      <c r="N367" s="329"/>
      <c r="O367" s="408"/>
      <c r="P367" s="414"/>
      <c r="Q367" s="329"/>
      <c r="R367" s="414"/>
      <c r="S367" s="329"/>
      <c r="T367" s="329"/>
      <c r="U367" s="335"/>
      <c r="V367" s="332"/>
      <c r="W367" s="335"/>
      <c r="X367" s="332"/>
      <c r="Y367" s="405"/>
      <c r="Z367" s="341"/>
      <c r="AA367" s="341"/>
      <c r="AB367" s="399"/>
      <c r="AC367" s="420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91"/>
      <c r="J368" s="291"/>
      <c r="K368" s="263" t="str">
        <f t="shared" si="17"/>
        <v/>
      </c>
      <c r="L368" s="263" t="str">
        <f t="shared" si="18"/>
        <v/>
      </c>
      <c r="M368" s="188">
        <f t="shared" si="19"/>
        <v>0</v>
      </c>
      <c r="N368" s="329"/>
      <c r="O368" s="408"/>
      <c r="P368" s="414"/>
      <c r="Q368" s="329"/>
      <c r="R368" s="414"/>
      <c r="S368" s="329"/>
      <c r="T368" s="329"/>
      <c r="U368" s="335"/>
      <c r="V368" s="332"/>
      <c r="W368" s="335"/>
      <c r="X368" s="332"/>
      <c r="Y368" s="405"/>
      <c r="Z368" s="341"/>
      <c r="AA368" s="341"/>
      <c r="AB368" s="399"/>
      <c r="AC368" s="420"/>
    </row>
    <row r="369" spans="1:30" s="130" customFormat="1" ht="15" hidden="1" customHeight="1" x14ac:dyDescent="0.25">
      <c r="A369" s="108"/>
      <c r="B369" s="163"/>
      <c r="C369" s="164"/>
      <c r="D369" s="126"/>
      <c r="E369" s="265"/>
      <c r="F369" s="128"/>
      <c r="G369" s="276"/>
      <c r="H369" s="276"/>
      <c r="I369" s="291"/>
      <c r="J369" s="291"/>
      <c r="K369" s="263" t="str">
        <f t="shared" si="17"/>
        <v/>
      </c>
      <c r="L369" s="263" t="str">
        <f t="shared" si="18"/>
        <v/>
      </c>
      <c r="M369" s="188">
        <f t="shared" si="19"/>
        <v>0</v>
      </c>
      <c r="N369" s="329"/>
      <c r="O369" s="408"/>
      <c r="P369" s="414"/>
      <c r="Q369" s="329"/>
      <c r="R369" s="414"/>
      <c r="S369" s="329"/>
      <c r="T369" s="329"/>
      <c r="U369" s="335"/>
      <c r="V369" s="332"/>
      <c r="W369" s="335"/>
      <c r="X369" s="332"/>
      <c r="Y369" s="405"/>
      <c r="Z369" s="341"/>
      <c r="AA369" s="341"/>
      <c r="AB369" s="399"/>
      <c r="AC369" s="420"/>
    </row>
    <row r="370" spans="1:30" s="130" customFormat="1" ht="15" x14ac:dyDescent="0.25">
      <c r="A370" s="109"/>
      <c r="B370" s="267">
        <f>SUM(M351:M370)</f>
        <v>359.3</v>
      </c>
      <c r="C370" s="166"/>
      <c r="D370" s="126"/>
      <c r="E370" s="265"/>
      <c r="F370" s="128"/>
      <c r="G370" s="276"/>
      <c r="H370" s="276"/>
      <c r="I370" s="291"/>
      <c r="J370" s="291"/>
      <c r="K370" s="263" t="str">
        <f t="shared" si="17"/>
        <v/>
      </c>
      <c r="L370" s="263" t="str">
        <f t="shared" si="18"/>
        <v/>
      </c>
      <c r="M370" s="188">
        <f t="shared" si="19"/>
        <v>0</v>
      </c>
      <c r="N370" s="330"/>
      <c r="O370" s="409"/>
      <c r="P370" s="415"/>
      <c r="Q370" s="330"/>
      <c r="R370" s="415"/>
      <c r="S370" s="330"/>
      <c r="T370" s="330"/>
      <c r="U370" s="336"/>
      <c r="V370" s="333"/>
      <c r="W370" s="336"/>
      <c r="X370" s="333"/>
      <c r="Y370" s="406"/>
      <c r="Z370" s="342"/>
      <c r="AA370" s="342"/>
      <c r="AB370" s="400"/>
      <c r="AC370" s="421"/>
    </row>
    <row r="371" spans="1:30" s="130" customFormat="1" x14ac:dyDescent="0.3">
      <c r="A371" s="131">
        <v>19</v>
      </c>
      <c r="B371" s="158" t="str">
        <f>'[1]danh sach'!B29</f>
        <v>Tăng Cẩm</v>
      </c>
      <c r="C371" s="159" t="str">
        <f>'[1]danh sach'!C29</f>
        <v>Huê</v>
      </c>
      <c r="D371" s="272" t="s">
        <v>324</v>
      </c>
      <c r="E371" s="265" t="s">
        <v>221</v>
      </c>
      <c r="F371" s="128" t="s">
        <v>216</v>
      </c>
      <c r="G371" s="276">
        <v>45</v>
      </c>
      <c r="H371" s="276"/>
      <c r="I371" s="291">
        <v>18</v>
      </c>
      <c r="J371" s="291"/>
      <c r="K371" s="263">
        <f t="shared" si="17"/>
        <v>1</v>
      </c>
      <c r="L371" s="263" t="str">
        <f t="shared" si="18"/>
        <v/>
      </c>
      <c r="M371" s="188">
        <f t="shared" si="19"/>
        <v>45</v>
      </c>
      <c r="N371" s="328">
        <f>'[2]danh sach'!O29</f>
        <v>43.5</v>
      </c>
      <c r="O371" s="407"/>
      <c r="P371" s="413">
        <f>SUM(M371:M390)+N371+O371</f>
        <v>425.9</v>
      </c>
      <c r="Q371" s="328">
        <v>391</v>
      </c>
      <c r="R371" s="413">
        <f>'Mau B2'!L29</f>
        <v>232</v>
      </c>
      <c r="S371" s="328">
        <f>'[2]danh sach'!J29</f>
        <v>290</v>
      </c>
      <c r="T371" s="328">
        <f>'[3]danh sach'!R28</f>
        <v>246.5</v>
      </c>
      <c r="U371" s="334">
        <v>500</v>
      </c>
      <c r="V371" s="331">
        <f>U371</f>
        <v>500</v>
      </c>
      <c r="W371" s="334">
        <v>360</v>
      </c>
      <c r="X371" s="331">
        <f>W371</f>
        <v>360</v>
      </c>
      <c r="Y371" s="404">
        <f>ROUND((P371-T371),1)</f>
        <v>179.4</v>
      </c>
      <c r="Z371" s="340">
        <f>IF(OR(SUM(V371:V390)="",SUM(Q371:Q390)=""),0,ROUND(IF(SUM(U371:U390)=500,(SUM(Q371:Q390)-SUM(V371:V390))/3.2,IF(SUM(U371:U390)=600,(SUM(Q371:Q390)-SUM(V371:V390))/2.8,0)),1))</f>
        <v>-34.1</v>
      </c>
      <c r="AA371" s="340">
        <f>IF(OR(SUM(X371:X390)="",SUM(R371:R390)=""),0,ROUND(IF(SUM(W371:W390)=360,(SUM(R371:R390)-SUM(X371:X390))/3.2,IF(SUM(W371:W390)=260,(SUM(R371:R390)-SUM(X371:X390))/2.8,0)),1))</f>
        <v>-40</v>
      </c>
      <c r="AB371" s="398">
        <v>73.400000000000006</v>
      </c>
      <c r="AC371" s="419">
        <f>SUM(Y371:AA390)</f>
        <v>105.30000000000001</v>
      </c>
      <c r="AD371" s="17" t="s">
        <v>534</v>
      </c>
    </row>
    <row r="372" spans="1:30" s="130" customFormat="1" ht="15" x14ac:dyDescent="0.25">
      <c r="A372" s="108"/>
      <c r="B372" s="163"/>
      <c r="C372" s="164"/>
      <c r="D372" s="272" t="s">
        <v>324</v>
      </c>
      <c r="E372" s="265" t="s">
        <v>238</v>
      </c>
      <c r="F372" s="128" t="s">
        <v>216</v>
      </c>
      <c r="G372" s="276">
        <v>45</v>
      </c>
      <c r="H372" s="276"/>
      <c r="I372" s="291">
        <v>77</v>
      </c>
      <c r="J372" s="291"/>
      <c r="K372" s="263">
        <f t="shared" si="17"/>
        <v>1.2</v>
      </c>
      <c r="L372" s="263" t="str">
        <f t="shared" si="18"/>
        <v/>
      </c>
      <c r="M372" s="188">
        <f t="shared" si="19"/>
        <v>54</v>
      </c>
      <c r="N372" s="329"/>
      <c r="O372" s="408"/>
      <c r="P372" s="414"/>
      <c r="Q372" s="329"/>
      <c r="R372" s="414"/>
      <c r="S372" s="329"/>
      <c r="T372" s="329"/>
      <c r="U372" s="335"/>
      <c r="V372" s="332"/>
      <c r="W372" s="335"/>
      <c r="X372" s="332"/>
      <c r="Y372" s="405"/>
      <c r="Z372" s="341"/>
      <c r="AA372" s="341"/>
      <c r="AB372" s="399"/>
      <c r="AC372" s="420"/>
    </row>
    <row r="373" spans="1:30" s="130" customFormat="1" ht="24.75" x14ac:dyDescent="0.25">
      <c r="A373" s="108"/>
      <c r="B373" s="163"/>
      <c r="C373" s="164"/>
      <c r="D373" s="280" t="s">
        <v>463</v>
      </c>
      <c r="E373" s="265" t="s">
        <v>227</v>
      </c>
      <c r="F373" s="128" t="s">
        <v>216</v>
      </c>
      <c r="G373" s="276">
        <v>5</v>
      </c>
      <c r="H373" s="276"/>
      <c r="I373" s="291"/>
      <c r="J373" s="291"/>
      <c r="K373" s="263">
        <f t="shared" si="17"/>
        <v>1.1000000000000001</v>
      </c>
      <c r="L373" s="263" t="str">
        <f t="shared" si="18"/>
        <v/>
      </c>
      <c r="M373" s="188">
        <f t="shared" si="19"/>
        <v>5.5</v>
      </c>
      <c r="N373" s="329"/>
      <c r="O373" s="408"/>
      <c r="P373" s="414"/>
      <c r="Q373" s="329"/>
      <c r="R373" s="414"/>
      <c r="S373" s="329"/>
      <c r="T373" s="329"/>
      <c r="U373" s="335"/>
      <c r="V373" s="332"/>
      <c r="W373" s="335"/>
      <c r="X373" s="332"/>
      <c r="Y373" s="405"/>
      <c r="Z373" s="341"/>
      <c r="AA373" s="341"/>
      <c r="AB373" s="399"/>
      <c r="AC373" s="420"/>
    </row>
    <row r="374" spans="1:30" s="130" customFormat="1" ht="15" x14ac:dyDescent="0.25">
      <c r="A374" s="108"/>
      <c r="B374" s="163"/>
      <c r="C374" s="164"/>
      <c r="D374" s="272" t="s">
        <v>226</v>
      </c>
      <c r="E374" s="265" t="s">
        <v>375</v>
      </c>
      <c r="F374" s="128" t="s">
        <v>217</v>
      </c>
      <c r="G374" s="276">
        <v>30</v>
      </c>
      <c r="H374" s="276"/>
      <c r="I374" s="291">
        <v>52</v>
      </c>
      <c r="J374" s="291"/>
      <c r="K374" s="263">
        <f t="shared" si="17"/>
        <v>1.1000000000000001</v>
      </c>
      <c r="L374" s="263" t="str">
        <f t="shared" si="18"/>
        <v/>
      </c>
      <c r="M374" s="188">
        <f t="shared" si="19"/>
        <v>33</v>
      </c>
      <c r="N374" s="329"/>
      <c r="O374" s="408"/>
      <c r="P374" s="414"/>
      <c r="Q374" s="329"/>
      <c r="R374" s="414"/>
      <c r="S374" s="329"/>
      <c r="T374" s="329"/>
      <c r="U374" s="335"/>
      <c r="V374" s="332"/>
      <c r="W374" s="335"/>
      <c r="X374" s="332"/>
      <c r="Y374" s="405"/>
      <c r="Z374" s="341"/>
      <c r="AA374" s="341"/>
      <c r="AB374" s="399"/>
      <c r="AC374" s="420"/>
    </row>
    <row r="375" spans="1:30" s="130" customFormat="1" ht="15" x14ac:dyDescent="0.25">
      <c r="A375" s="108"/>
      <c r="B375" s="163"/>
      <c r="C375" s="164"/>
      <c r="D375" s="272" t="s">
        <v>226</v>
      </c>
      <c r="E375" s="265" t="s">
        <v>328</v>
      </c>
      <c r="F375" s="128" t="s">
        <v>217</v>
      </c>
      <c r="G375" s="276">
        <v>30</v>
      </c>
      <c r="H375" s="276"/>
      <c r="I375" s="291">
        <v>55</v>
      </c>
      <c r="J375" s="291">
        <v>2</v>
      </c>
      <c r="K375" s="263">
        <f t="shared" si="17"/>
        <v>1.1000000000000001</v>
      </c>
      <c r="L375" s="263" t="str">
        <f t="shared" si="18"/>
        <v/>
      </c>
      <c r="M375" s="188">
        <f t="shared" si="19"/>
        <v>33</v>
      </c>
      <c r="N375" s="329"/>
      <c r="O375" s="408"/>
      <c r="P375" s="414"/>
      <c r="Q375" s="329"/>
      <c r="R375" s="414"/>
      <c r="S375" s="329"/>
      <c r="T375" s="329"/>
      <c r="U375" s="335"/>
      <c r="V375" s="332"/>
      <c r="W375" s="335"/>
      <c r="X375" s="332"/>
      <c r="Y375" s="405"/>
      <c r="Z375" s="341"/>
      <c r="AA375" s="341"/>
      <c r="AB375" s="399"/>
      <c r="AC375" s="420"/>
    </row>
    <row r="376" spans="1:30" s="130" customFormat="1" ht="15" x14ac:dyDescent="0.25">
      <c r="A376" s="108"/>
      <c r="B376" s="163"/>
      <c r="C376" s="164"/>
      <c r="D376" s="272" t="s">
        <v>226</v>
      </c>
      <c r="E376" s="265" t="s">
        <v>325</v>
      </c>
      <c r="F376" s="128" t="s">
        <v>217</v>
      </c>
      <c r="G376" s="276">
        <v>30</v>
      </c>
      <c r="H376" s="276"/>
      <c r="I376" s="291">
        <v>48</v>
      </c>
      <c r="J376" s="291">
        <v>8</v>
      </c>
      <c r="K376" s="263">
        <f t="shared" si="17"/>
        <v>1.1000000000000001</v>
      </c>
      <c r="L376" s="263" t="str">
        <f t="shared" si="18"/>
        <v/>
      </c>
      <c r="M376" s="188">
        <f t="shared" si="19"/>
        <v>33</v>
      </c>
      <c r="N376" s="329"/>
      <c r="O376" s="408"/>
      <c r="P376" s="414"/>
      <c r="Q376" s="329"/>
      <c r="R376" s="414"/>
      <c r="S376" s="329"/>
      <c r="T376" s="329"/>
      <c r="U376" s="335"/>
      <c r="V376" s="332"/>
      <c r="W376" s="335"/>
      <c r="X376" s="332"/>
      <c r="Y376" s="405"/>
      <c r="Z376" s="341"/>
      <c r="AA376" s="341"/>
      <c r="AB376" s="399"/>
      <c r="AC376" s="420"/>
    </row>
    <row r="377" spans="1:30" s="130" customFormat="1" ht="15" x14ac:dyDescent="0.25">
      <c r="A377" s="108"/>
      <c r="B377" s="163"/>
      <c r="C377" s="164"/>
      <c r="D377" s="272" t="s">
        <v>223</v>
      </c>
      <c r="E377" s="265" t="s">
        <v>412</v>
      </c>
      <c r="F377" s="128" t="s">
        <v>217</v>
      </c>
      <c r="G377" s="276"/>
      <c r="H377" s="276">
        <v>60</v>
      </c>
      <c r="I377" s="291">
        <v>24</v>
      </c>
      <c r="J377" s="291"/>
      <c r="K377" s="263" t="str">
        <f t="shared" si="17"/>
        <v/>
      </c>
      <c r="L377" s="263">
        <f t="shared" si="18"/>
        <v>1.1000000000000001</v>
      </c>
      <c r="M377" s="188">
        <f t="shared" si="19"/>
        <v>44</v>
      </c>
      <c r="N377" s="329"/>
      <c r="O377" s="408"/>
      <c r="P377" s="414"/>
      <c r="Q377" s="329"/>
      <c r="R377" s="414"/>
      <c r="S377" s="329"/>
      <c r="T377" s="329"/>
      <c r="U377" s="335"/>
      <c r="V377" s="332"/>
      <c r="W377" s="335"/>
      <c r="X377" s="332"/>
      <c r="Y377" s="405"/>
      <c r="Z377" s="341"/>
      <c r="AA377" s="341"/>
      <c r="AB377" s="399"/>
      <c r="AC377" s="420"/>
    </row>
    <row r="378" spans="1:30" s="130" customFormat="1" ht="15" x14ac:dyDescent="0.25">
      <c r="A378" s="108"/>
      <c r="B378" s="163"/>
      <c r="C378" s="164"/>
      <c r="D378" s="272" t="s">
        <v>223</v>
      </c>
      <c r="E378" s="265" t="s">
        <v>413</v>
      </c>
      <c r="F378" s="128" t="s">
        <v>217</v>
      </c>
      <c r="G378" s="276"/>
      <c r="H378" s="276">
        <v>60</v>
      </c>
      <c r="I378" s="291">
        <v>24</v>
      </c>
      <c r="J378" s="291"/>
      <c r="K378" s="263" t="str">
        <f t="shared" si="17"/>
        <v/>
      </c>
      <c r="L378" s="263">
        <f t="shared" si="18"/>
        <v>1.1000000000000001</v>
      </c>
      <c r="M378" s="188">
        <f t="shared" si="19"/>
        <v>44</v>
      </c>
      <c r="N378" s="329"/>
      <c r="O378" s="408"/>
      <c r="P378" s="414"/>
      <c r="Q378" s="329"/>
      <c r="R378" s="414"/>
      <c r="S378" s="329"/>
      <c r="T378" s="329"/>
      <c r="U378" s="335"/>
      <c r="V378" s="332"/>
      <c r="W378" s="335"/>
      <c r="X378" s="332"/>
      <c r="Y378" s="405"/>
      <c r="Z378" s="341"/>
      <c r="AA378" s="341"/>
      <c r="AB378" s="399"/>
      <c r="AC378" s="420"/>
    </row>
    <row r="379" spans="1:30" s="130" customFormat="1" ht="15" x14ac:dyDescent="0.25">
      <c r="A379" s="108"/>
      <c r="B379" s="163"/>
      <c r="C379" s="164"/>
      <c r="D379" s="272" t="s">
        <v>223</v>
      </c>
      <c r="E379" s="265" t="s">
        <v>414</v>
      </c>
      <c r="F379" s="128" t="s">
        <v>217</v>
      </c>
      <c r="G379" s="276"/>
      <c r="H379" s="276">
        <v>60</v>
      </c>
      <c r="I379" s="291">
        <v>26</v>
      </c>
      <c r="J379" s="291"/>
      <c r="K379" s="263" t="str">
        <f t="shared" si="17"/>
        <v/>
      </c>
      <c r="L379" s="263">
        <f t="shared" si="18"/>
        <v>1.1000000000000001</v>
      </c>
      <c r="M379" s="188">
        <f t="shared" si="19"/>
        <v>44</v>
      </c>
      <c r="N379" s="329"/>
      <c r="O379" s="408"/>
      <c r="P379" s="414"/>
      <c r="Q379" s="329"/>
      <c r="R379" s="414"/>
      <c r="S379" s="329"/>
      <c r="T379" s="329"/>
      <c r="U379" s="335"/>
      <c r="V379" s="332"/>
      <c r="W379" s="335"/>
      <c r="X379" s="332"/>
      <c r="Y379" s="405"/>
      <c r="Z379" s="341"/>
      <c r="AA379" s="341"/>
      <c r="AB379" s="399"/>
      <c r="AC379" s="420"/>
    </row>
    <row r="380" spans="1:30" s="130" customFormat="1" ht="15" x14ac:dyDescent="0.25">
      <c r="A380" s="108"/>
      <c r="B380" s="163"/>
      <c r="C380" s="164"/>
      <c r="D380" s="272" t="s">
        <v>223</v>
      </c>
      <c r="E380" s="265" t="s">
        <v>415</v>
      </c>
      <c r="F380" s="128" t="s">
        <v>217</v>
      </c>
      <c r="G380" s="276"/>
      <c r="H380" s="276">
        <v>60</v>
      </c>
      <c r="I380" s="291">
        <v>26</v>
      </c>
      <c r="J380" s="291"/>
      <c r="K380" s="263" t="str">
        <f t="shared" si="17"/>
        <v/>
      </c>
      <c r="L380" s="263">
        <f t="shared" si="18"/>
        <v>1.1000000000000001</v>
      </c>
      <c r="M380" s="188">
        <f t="shared" si="19"/>
        <v>44</v>
      </c>
      <c r="N380" s="329"/>
      <c r="O380" s="408"/>
      <c r="P380" s="414"/>
      <c r="Q380" s="329"/>
      <c r="R380" s="414"/>
      <c r="S380" s="329"/>
      <c r="T380" s="329"/>
      <c r="U380" s="335"/>
      <c r="V380" s="332"/>
      <c r="W380" s="335"/>
      <c r="X380" s="332"/>
      <c r="Y380" s="405"/>
      <c r="Z380" s="341"/>
      <c r="AA380" s="341"/>
      <c r="AB380" s="399"/>
      <c r="AC380" s="420"/>
    </row>
    <row r="381" spans="1:30" s="130" customFormat="1" ht="24.75" x14ac:dyDescent="0.25">
      <c r="A381" s="108"/>
      <c r="B381" s="163"/>
      <c r="C381" s="164"/>
      <c r="D381" s="280" t="s">
        <v>458</v>
      </c>
      <c r="E381" s="265" t="s">
        <v>228</v>
      </c>
      <c r="F381" s="128" t="s">
        <v>217</v>
      </c>
      <c r="G381" s="276"/>
      <c r="H381" s="276">
        <v>4</v>
      </c>
      <c r="I381" s="291">
        <v>21</v>
      </c>
      <c r="J381" s="291"/>
      <c r="K381" s="263" t="str">
        <f t="shared" si="17"/>
        <v/>
      </c>
      <c r="L381" s="263">
        <f t="shared" si="18"/>
        <v>1.1000000000000001</v>
      </c>
      <c r="M381" s="188">
        <f t="shared" si="19"/>
        <v>2.9</v>
      </c>
      <c r="N381" s="329"/>
      <c r="O381" s="408"/>
      <c r="P381" s="414"/>
      <c r="Q381" s="329"/>
      <c r="R381" s="414"/>
      <c r="S381" s="329"/>
      <c r="T381" s="329"/>
      <c r="U381" s="335"/>
      <c r="V381" s="332"/>
      <c r="W381" s="335"/>
      <c r="X381" s="332"/>
      <c r="Y381" s="405"/>
      <c r="Z381" s="341"/>
      <c r="AA381" s="341"/>
      <c r="AB381" s="399"/>
      <c r="AC381" s="420"/>
    </row>
    <row r="382" spans="1:30" s="130" customFormat="1" ht="15" hidden="1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91"/>
      <c r="J382" s="291"/>
      <c r="K382" s="263" t="str">
        <f t="shared" si="17"/>
        <v/>
      </c>
      <c r="L382" s="263" t="str">
        <f t="shared" si="18"/>
        <v/>
      </c>
      <c r="M382" s="188">
        <f t="shared" si="19"/>
        <v>0</v>
      </c>
      <c r="N382" s="329"/>
      <c r="O382" s="408"/>
      <c r="P382" s="414"/>
      <c r="Q382" s="329"/>
      <c r="R382" s="414"/>
      <c r="S382" s="329"/>
      <c r="T382" s="329"/>
      <c r="U382" s="335"/>
      <c r="V382" s="332"/>
      <c r="W382" s="335"/>
      <c r="X382" s="332"/>
      <c r="Y382" s="405"/>
      <c r="Z382" s="341"/>
      <c r="AA382" s="341"/>
      <c r="AB382" s="399"/>
      <c r="AC382" s="420"/>
    </row>
    <row r="383" spans="1:30" s="130" customFormat="1" ht="15" hidden="1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91"/>
      <c r="J383" s="291"/>
      <c r="K383" s="263" t="str">
        <f t="shared" si="17"/>
        <v/>
      </c>
      <c r="L383" s="263" t="str">
        <f t="shared" si="18"/>
        <v/>
      </c>
      <c r="M383" s="188">
        <f t="shared" si="19"/>
        <v>0</v>
      </c>
      <c r="N383" s="329"/>
      <c r="O383" s="408"/>
      <c r="P383" s="414"/>
      <c r="Q383" s="329"/>
      <c r="R383" s="414"/>
      <c r="S383" s="329"/>
      <c r="T383" s="329"/>
      <c r="U383" s="335"/>
      <c r="V383" s="332"/>
      <c r="W383" s="335"/>
      <c r="X383" s="332"/>
      <c r="Y383" s="405"/>
      <c r="Z383" s="341"/>
      <c r="AA383" s="341"/>
      <c r="AB383" s="399"/>
      <c r="AC383" s="420"/>
    </row>
    <row r="384" spans="1:30" s="130" customFormat="1" ht="15" hidden="1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91"/>
      <c r="J384" s="291"/>
      <c r="K384" s="263" t="str">
        <f t="shared" si="17"/>
        <v/>
      </c>
      <c r="L384" s="263" t="str">
        <f t="shared" si="18"/>
        <v/>
      </c>
      <c r="M384" s="188">
        <f t="shared" si="19"/>
        <v>0</v>
      </c>
      <c r="N384" s="329"/>
      <c r="O384" s="408"/>
      <c r="P384" s="414"/>
      <c r="Q384" s="329"/>
      <c r="R384" s="414"/>
      <c r="S384" s="329"/>
      <c r="T384" s="329"/>
      <c r="U384" s="335"/>
      <c r="V384" s="332"/>
      <c r="W384" s="335"/>
      <c r="X384" s="332"/>
      <c r="Y384" s="405"/>
      <c r="Z384" s="341"/>
      <c r="AA384" s="341"/>
      <c r="AB384" s="399"/>
      <c r="AC384" s="420"/>
    </row>
    <row r="385" spans="1:30" s="130" customFormat="1" ht="15" hidden="1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91"/>
      <c r="J385" s="291"/>
      <c r="K385" s="263" t="str">
        <f t="shared" si="17"/>
        <v/>
      </c>
      <c r="L385" s="263" t="str">
        <f t="shared" si="18"/>
        <v/>
      </c>
      <c r="M385" s="188">
        <f t="shared" si="19"/>
        <v>0</v>
      </c>
      <c r="N385" s="329"/>
      <c r="O385" s="408"/>
      <c r="P385" s="414"/>
      <c r="Q385" s="329"/>
      <c r="R385" s="414"/>
      <c r="S385" s="329"/>
      <c r="T385" s="329"/>
      <c r="U385" s="335"/>
      <c r="V385" s="332"/>
      <c r="W385" s="335"/>
      <c r="X385" s="332"/>
      <c r="Y385" s="405"/>
      <c r="Z385" s="341"/>
      <c r="AA385" s="341"/>
      <c r="AB385" s="399"/>
      <c r="AC385" s="420"/>
    </row>
    <row r="386" spans="1:30" s="130" customFormat="1" ht="15" hidden="1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91"/>
      <c r="J386" s="291"/>
      <c r="K386" s="263" t="str">
        <f t="shared" si="17"/>
        <v/>
      </c>
      <c r="L386" s="263" t="str">
        <f t="shared" si="18"/>
        <v/>
      </c>
      <c r="M386" s="188">
        <f t="shared" si="19"/>
        <v>0</v>
      </c>
      <c r="N386" s="329"/>
      <c r="O386" s="408"/>
      <c r="P386" s="414"/>
      <c r="Q386" s="329"/>
      <c r="R386" s="414"/>
      <c r="S386" s="329"/>
      <c r="T386" s="329"/>
      <c r="U386" s="335"/>
      <c r="V386" s="332"/>
      <c r="W386" s="335"/>
      <c r="X386" s="332"/>
      <c r="Y386" s="405"/>
      <c r="Z386" s="341"/>
      <c r="AA386" s="341"/>
      <c r="AB386" s="399"/>
      <c r="AC386" s="420"/>
    </row>
    <row r="387" spans="1:30" s="130" customFormat="1" ht="15" hidden="1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91"/>
      <c r="J387" s="291"/>
      <c r="K387" s="263" t="str">
        <f t="shared" si="17"/>
        <v/>
      </c>
      <c r="L387" s="263" t="str">
        <f t="shared" si="18"/>
        <v/>
      </c>
      <c r="M387" s="188">
        <f t="shared" si="19"/>
        <v>0</v>
      </c>
      <c r="N387" s="329"/>
      <c r="O387" s="408"/>
      <c r="P387" s="414"/>
      <c r="Q387" s="329"/>
      <c r="R387" s="414"/>
      <c r="S387" s="329"/>
      <c r="T387" s="329"/>
      <c r="U387" s="335"/>
      <c r="V387" s="332"/>
      <c r="W387" s="335"/>
      <c r="X387" s="332"/>
      <c r="Y387" s="405"/>
      <c r="Z387" s="341"/>
      <c r="AA387" s="341"/>
      <c r="AB387" s="399"/>
      <c r="AC387" s="420"/>
    </row>
    <row r="388" spans="1:30" s="130" customFormat="1" ht="15" hidden="1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91"/>
      <c r="J388" s="291"/>
      <c r="K388" s="263" t="str">
        <f t="shared" si="17"/>
        <v/>
      </c>
      <c r="L388" s="263" t="str">
        <f t="shared" si="18"/>
        <v/>
      </c>
      <c r="M388" s="188">
        <f t="shared" si="19"/>
        <v>0</v>
      </c>
      <c r="N388" s="329"/>
      <c r="O388" s="408"/>
      <c r="P388" s="414"/>
      <c r="Q388" s="329"/>
      <c r="R388" s="414"/>
      <c r="S388" s="329"/>
      <c r="T388" s="329"/>
      <c r="U388" s="335"/>
      <c r="V388" s="332"/>
      <c r="W388" s="335"/>
      <c r="X388" s="332"/>
      <c r="Y388" s="405"/>
      <c r="Z388" s="341"/>
      <c r="AA388" s="341"/>
      <c r="AB388" s="399"/>
      <c r="AC388" s="420"/>
    </row>
    <row r="389" spans="1:30" s="130" customFormat="1" ht="15" hidden="1" customHeight="1" x14ac:dyDescent="0.25">
      <c r="A389" s="108"/>
      <c r="B389" s="163"/>
      <c r="C389" s="164"/>
      <c r="D389" s="126"/>
      <c r="E389" s="265"/>
      <c r="F389" s="128"/>
      <c r="G389" s="276"/>
      <c r="H389" s="276"/>
      <c r="I389" s="291"/>
      <c r="J389" s="291"/>
      <c r="K389" s="263" t="str">
        <f t="shared" si="17"/>
        <v/>
      </c>
      <c r="L389" s="263" t="str">
        <f t="shared" si="18"/>
        <v/>
      </c>
      <c r="M389" s="188">
        <f t="shared" si="19"/>
        <v>0</v>
      </c>
      <c r="N389" s="329"/>
      <c r="O389" s="408"/>
      <c r="P389" s="414"/>
      <c r="Q389" s="329"/>
      <c r="R389" s="414"/>
      <c r="S389" s="329"/>
      <c r="T389" s="329"/>
      <c r="U389" s="335"/>
      <c r="V389" s="332"/>
      <c r="W389" s="335"/>
      <c r="X389" s="332"/>
      <c r="Y389" s="405"/>
      <c r="Z389" s="341"/>
      <c r="AA389" s="341"/>
      <c r="AB389" s="399"/>
      <c r="AC389" s="420"/>
    </row>
    <row r="390" spans="1:30" s="130" customFormat="1" ht="15" x14ac:dyDescent="0.25">
      <c r="A390" s="109"/>
      <c r="B390" s="267">
        <f>SUM(M371:M390)</f>
        <v>382.4</v>
      </c>
      <c r="C390" s="166"/>
      <c r="D390" s="126"/>
      <c r="E390" s="265"/>
      <c r="F390" s="128"/>
      <c r="G390" s="276"/>
      <c r="H390" s="276"/>
      <c r="I390" s="291"/>
      <c r="J390" s="291"/>
      <c r="K390" s="263" t="str">
        <f t="shared" si="17"/>
        <v/>
      </c>
      <c r="L390" s="263" t="str">
        <f t="shared" si="18"/>
        <v/>
      </c>
      <c r="M390" s="188">
        <f t="shared" si="19"/>
        <v>0</v>
      </c>
      <c r="N390" s="330"/>
      <c r="O390" s="409"/>
      <c r="P390" s="415"/>
      <c r="Q390" s="330"/>
      <c r="R390" s="415"/>
      <c r="S390" s="330"/>
      <c r="T390" s="330"/>
      <c r="U390" s="336"/>
      <c r="V390" s="333"/>
      <c r="W390" s="336"/>
      <c r="X390" s="333"/>
      <c r="Y390" s="406"/>
      <c r="Z390" s="342"/>
      <c r="AA390" s="342"/>
      <c r="AB390" s="400"/>
      <c r="AC390" s="421"/>
    </row>
    <row r="391" spans="1:30" s="130" customFormat="1" x14ac:dyDescent="0.3">
      <c r="A391" s="131">
        <v>20</v>
      </c>
      <c r="B391" s="158" t="str">
        <f>'[1]danh sach'!B30</f>
        <v>Trần Thị</v>
      </c>
      <c r="C391" s="159" t="str">
        <f>'[1]danh sach'!C30</f>
        <v>Lệ</v>
      </c>
      <c r="D391" s="272" t="s">
        <v>225</v>
      </c>
      <c r="E391" s="265" t="s">
        <v>232</v>
      </c>
      <c r="F391" s="128" t="s">
        <v>216</v>
      </c>
      <c r="G391" s="276">
        <v>45</v>
      </c>
      <c r="H391" s="276"/>
      <c r="I391" s="291">
        <v>39</v>
      </c>
      <c r="J391" s="291"/>
      <c r="K391" s="263">
        <f t="shared" si="17"/>
        <v>1.1000000000000001</v>
      </c>
      <c r="L391" s="263" t="str">
        <f t="shared" si="18"/>
        <v/>
      </c>
      <c r="M391" s="188">
        <f t="shared" si="19"/>
        <v>49.5</v>
      </c>
      <c r="N391" s="328">
        <f>'[2]danh sach'!O30</f>
        <v>0</v>
      </c>
      <c r="O391" s="407">
        <v>9</v>
      </c>
      <c r="P391" s="413">
        <f>SUM(M391:M410)+N391+O391</f>
        <v>340.8</v>
      </c>
      <c r="Q391" s="328">
        <v>351</v>
      </c>
      <c r="R391" s="413">
        <f>'Mau B2'!L30</f>
        <v>196.8</v>
      </c>
      <c r="S391" s="328">
        <f>'[2]danh sach'!J30</f>
        <v>310</v>
      </c>
      <c r="T391" s="328">
        <f>'[3]danh sach'!R29</f>
        <v>218.9</v>
      </c>
      <c r="U391" s="334">
        <v>500</v>
      </c>
      <c r="V391" s="331">
        <v>403.4</v>
      </c>
      <c r="W391" s="334">
        <v>360</v>
      </c>
      <c r="X391" s="331">
        <v>291</v>
      </c>
      <c r="Y391" s="404">
        <f>ROUND((P391-T391),1)</f>
        <v>121.9</v>
      </c>
      <c r="Z391" s="340">
        <f>IF(OR(SUM(V391:V410)="",SUM(Q391:Q410)=""),0,ROUND(IF(SUM(U391:U410)=500,(SUM(Q391:Q410)-SUM(V391:V410))/3.2,IF(SUM(U391:U410)=600,(SUM(Q391:Q410)-SUM(V391:V410))/2.8,0)),1))</f>
        <v>-16.399999999999999</v>
      </c>
      <c r="AA391" s="340">
        <f>IF(OR(SUM(X391:X410)="",SUM(R391:R410)=""),0,ROUND(IF(SUM(W391:W410)=360,(SUM(R391:R410)-SUM(X391:X410))/3.2,IF(SUM(W391:W410)=260,(SUM(R391:R410)-SUM(X391:X410))/2.8,0)),1))</f>
        <v>-29.4</v>
      </c>
      <c r="AB391" s="398">
        <v>60.5</v>
      </c>
      <c r="AC391" s="419">
        <f>SUM(Y391:AA410)</f>
        <v>76.099999999999994</v>
      </c>
      <c r="AD391" s="17" t="s">
        <v>535</v>
      </c>
    </row>
    <row r="392" spans="1:30" s="130" customFormat="1" ht="15" x14ac:dyDescent="0.25">
      <c r="A392" s="108"/>
      <c r="B392" s="163"/>
      <c r="C392" s="164"/>
      <c r="D392" s="272" t="s">
        <v>225</v>
      </c>
      <c r="E392" s="265" t="s">
        <v>384</v>
      </c>
      <c r="F392" s="128" t="s">
        <v>216</v>
      </c>
      <c r="G392" s="276">
        <v>45</v>
      </c>
      <c r="H392" s="276"/>
      <c r="I392" s="291">
        <v>36</v>
      </c>
      <c r="J392" s="291"/>
      <c r="K392" s="263">
        <f t="shared" si="17"/>
        <v>1.1000000000000001</v>
      </c>
      <c r="L392" s="263" t="str">
        <f t="shared" si="18"/>
        <v/>
      </c>
      <c r="M392" s="188">
        <f t="shared" si="19"/>
        <v>49.5</v>
      </c>
      <c r="N392" s="329"/>
      <c r="O392" s="408"/>
      <c r="P392" s="414"/>
      <c r="Q392" s="329"/>
      <c r="R392" s="414"/>
      <c r="S392" s="329"/>
      <c r="T392" s="329"/>
      <c r="U392" s="335"/>
      <c r="V392" s="332"/>
      <c r="W392" s="335"/>
      <c r="X392" s="332"/>
      <c r="Y392" s="405"/>
      <c r="Z392" s="341"/>
      <c r="AA392" s="341"/>
      <c r="AB392" s="399"/>
      <c r="AC392" s="420"/>
    </row>
    <row r="393" spans="1:30" s="130" customFormat="1" ht="24.75" x14ac:dyDescent="0.25">
      <c r="A393" s="108"/>
      <c r="B393" s="163"/>
      <c r="C393" s="164"/>
      <c r="D393" s="280" t="s">
        <v>481</v>
      </c>
      <c r="E393" s="265" t="s">
        <v>385</v>
      </c>
      <c r="F393" s="128" t="s">
        <v>216</v>
      </c>
      <c r="G393" s="276">
        <v>43</v>
      </c>
      <c r="H393" s="276"/>
      <c r="I393" s="291">
        <v>40</v>
      </c>
      <c r="J393" s="291"/>
      <c r="K393" s="263">
        <f t="shared" si="17"/>
        <v>1.1000000000000001</v>
      </c>
      <c r="L393" s="263" t="str">
        <f t="shared" si="18"/>
        <v/>
      </c>
      <c r="M393" s="188">
        <f t="shared" si="19"/>
        <v>47.3</v>
      </c>
      <c r="N393" s="329"/>
      <c r="O393" s="408"/>
      <c r="P393" s="414"/>
      <c r="Q393" s="329"/>
      <c r="R393" s="414"/>
      <c r="S393" s="329"/>
      <c r="T393" s="329"/>
      <c r="U393" s="335"/>
      <c r="V393" s="332"/>
      <c r="W393" s="335"/>
      <c r="X393" s="332"/>
      <c r="Y393" s="405"/>
      <c r="Z393" s="341"/>
      <c r="AA393" s="341"/>
      <c r="AB393" s="399"/>
      <c r="AC393" s="420"/>
    </row>
    <row r="394" spans="1:30" s="130" customFormat="1" ht="15" x14ac:dyDescent="0.25">
      <c r="A394" s="108"/>
      <c r="B394" s="163"/>
      <c r="C394" s="164"/>
      <c r="D394" s="272" t="s">
        <v>225</v>
      </c>
      <c r="E394" s="265" t="s">
        <v>224</v>
      </c>
      <c r="F394" s="128">
        <v>1</v>
      </c>
      <c r="G394" s="276">
        <v>45</v>
      </c>
      <c r="H394" s="276"/>
      <c r="I394" s="291">
        <v>40</v>
      </c>
      <c r="J394" s="291"/>
      <c r="K394" s="263">
        <f t="shared" si="17"/>
        <v>1.1000000000000001</v>
      </c>
      <c r="L394" s="263" t="str">
        <f t="shared" si="18"/>
        <v/>
      </c>
      <c r="M394" s="188">
        <f t="shared" si="19"/>
        <v>49.5</v>
      </c>
      <c r="N394" s="329"/>
      <c r="O394" s="408"/>
      <c r="P394" s="414"/>
      <c r="Q394" s="329"/>
      <c r="R394" s="414"/>
      <c r="S394" s="329"/>
      <c r="T394" s="329"/>
      <c r="U394" s="335"/>
      <c r="V394" s="332"/>
      <c r="W394" s="335"/>
      <c r="X394" s="332"/>
      <c r="Y394" s="405"/>
      <c r="Z394" s="341"/>
      <c r="AA394" s="341"/>
      <c r="AB394" s="399"/>
      <c r="AC394" s="420"/>
    </row>
    <row r="395" spans="1:30" s="130" customFormat="1" ht="24.75" x14ac:dyDescent="0.25">
      <c r="A395" s="108"/>
      <c r="B395" s="163"/>
      <c r="C395" s="164"/>
      <c r="D395" s="280" t="s">
        <v>482</v>
      </c>
      <c r="E395" s="265" t="s">
        <v>227</v>
      </c>
      <c r="F395" s="128" t="s">
        <v>216</v>
      </c>
      <c r="G395" s="276">
        <f>75-5</f>
        <v>70</v>
      </c>
      <c r="H395" s="276"/>
      <c r="I395" s="291">
        <v>57</v>
      </c>
      <c r="J395" s="291"/>
      <c r="K395" s="263">
        <f t="shared" si="17"/>
        <v>1.1000000000000001</v>
      </c>
      <c r="L395" s="263" t="str">
        <f t="shared" si="18"/>
        <v/>
      </c>
      <c r="M395" s="188">
        <f t="shared" si="19"/>
        <v>77</v>
      </c>
      <c r="N395" s="329"/>
      <c r="O395" s="408"/>
      <c r="P395" s="414"/>
      <c r="Q395" s="329"/>
      <c r="R395" s="414"/>
      <c r="S395" s="329"/>
      <c r="T395" s="329"/>
      <c r="U395" s="335"/>
      <c r="V395" s="332"/>
      <c r="W395" s="335"/>
      <c r="X395" s="332"/>
      <c r="Y395" s="405"/>
      <c r="Z395" s="341"/>
      <c r="AA395" s="341"/>
      <c r="AB395" s="399"/>
      <c r="AC395" s="420"/>
    </row>
    <row r="396" spans="1:30" s="130" customFormat="1" ht="24.75" x14ac:dyDescent="0.25">
      <c r="A396" s="108"/>
      <c r="B396" s="163"/>
      <c r="C396" s="164"/>
      <c r="D396" s="280" t="s">
        <v>483</v>
      </c>
      <c r="E396" s="265" t="s">
        <v>221</v>
      </c>
      <c r="F396" s="128" t="s">
        <v>216</v>
      </c>
      <c r="G396" s="276">
        <f>30-2</f>
        <v>28</v>
      </c>
      <c r="H396" s="276"/>
      <c r="I396" s="291">
        <v>18</v>
      </c>
      <c r="J396" s="291"/>
      <c r="K396" s="263">
        <f t="shared" si="17"/>
        <v>1</v>
      </c>
      <c r="L396" s="263" t="str">
        <f t="shared" si="18"/>
        <v/>
      </c>
      <c r="M396" s="188">
        <f t="shared" si="19"/>
        <v>28</v>
      </c>
      <c r="N396" s="329"/>
      <c r="O396" s="408"/>
      <c r="P396" s="414"/>
      <c r="Q396" s="329"/>
      <c r="R396" s="414"/>
      <c r="S396" s="329"/>
      <c r="T396" s="329"/>
      <c r="U396" s="335"/>
      <c r="V396" s="332"/>
      <c r="W396" s="335"/>
      <c r="X396" s="332"/>
      <c r="Y396" s="405"/>
      <c r="Z396" s="341"/>
      <c r="AA396" s="341"/>
      <c r="AB396" s="399"/>
      <c r="AC396" s="420"/>
    </row>
    <row r="397" spans="1:30" s="130" customFormat="1" ht="24.75" x14ac:dyDescent="0.25">
      <c r="A397" s="108"/>
      <c r="B397" s="163"/>
      <c r="C397" s="164"/>
      <c r="D397" s="280" t="s">
        <v>531</v>
      </c>
      <c r="E397" s="265" t="s">
        <v>385</v>
      </c>
      <c r="F397" s="128" t="s">
        <v>216</v>
      </c>
      <c r="G397" s="276"/>
      <c r="H397" s="276"/>
      <c r="I397" s="291"/>
      <c r="J397" s="291"/>
      <c r="K397" s="263" t="str">
        <f t="shared" si="17"/>
        <v/>
      </c>
      <c r="L397" s="263" t="str">
        <f t="shared" si="18"/>
        <v/>
      </c>
      <c r="M397" s="188">
        <f t="shared" si="19"/>
        <v>0</v>
      </c>
      <c r="N397" s="329"/>
      <c r="O397" s="408"/>
      <c r="P397" s="414"/>
      <c r="Q397" s="329"/>
      <c r="R397" s="414"/>
      <c r="S397" s="329"/>
      <c r="T397" s="329"/>
      <c r="U397" s="335"/>
      <c r="V397" s="332"/>
      <c r="W397" s="335"/>
      <c r="X397" s="332"/>
      <c r="Y397" s="405"/>
      <c r="Z397" s="341"/>
      <c r="AA397" s="341"/>
      <c r="AB397" s="399"/>
      <c r="AC397" s="420"/>
    </row>
    <row r="398" spans="1:30" s="130" customFormat="1" ht="24.75" x14ac:dyDescent="0.25">
      <c r="A398" s="108"/>
      <c r="B398" s="163"/>
      <c r="C398" s="164"/>
      <c r="D398" s="280" t="s">
        <v>529</v>
      </c>
      <c r="E398" s="265" t="s">
        <v>227</v>
      </c>
      <c r="F398" s="128" t="s">
        <v>216</v>
      </c>
      <c r="G398" s="276"/>
      <c r="H398" s="276"/>
      <c r="I398" s="291"/>
      <c r="J398" s="291"/>
      <c r="K398" s="263" t="str">
        <f t="shared" si="17"/>
        <v/>
      </c>
      <c r="L398" s="263" t="str">
        <f t="shared" si="18"/>
        <v/>
      </c>
      <c r="M398" s="188">
        <f t="shared" si="19"/>
        <v>0</v>
      </c>
      <c r="N398" s="329"/>
      <c r="O398" s="408"/>
      <c r="P398" s="414"/>
      <c r="Q398" s="329"/>
      <c r="R398" s="414"/>
      <c r="S398" s="329"/>
      <c r="T398" s="329"/>
      <c r="U398" s="335"/>
      <c r="V398" s="332"/>
      <c r="W398" s="335"/>
      <c r="X398" s="332"/>
      <c r="Y398" s="405"/>
      <c r="Z398" s="341"/>
      <c r="AA398" s="341"/>
      <c r="AB398" s="399"/>
      <c r="AC398" s="420"/>
    </row>
    <row r="399" spans="1:30" s="130" customFormat="1" ht="24.75" x14ac:dyDescent="0.25">
      <c r="A399" s="108"/>
      <c r="B399" s="163"/>
      <c r="C399" s="164"/>
      <c r="D399" s="280" t="s">
        <v>530</v>
      </c>
      <c r="E399" s="265" t="s">
        <v>221</v>
      </c>
      <c r="F399" s="128" t="s">
        <v>216</v>
      </c>
      <c r="G399" s="276"/>
      <c r="H399" s="276"/>
      <c r="I399" s="291"/>
      <c r="J399" s="291"/>
      <c r="K399" s="263" t="str">
        <f t="shared" si="17"/>
        <v/>
      </c>
      <c r="L399" s="263" t="str">
        <f t="shared" si="18"/>
        <v/>
      </c>
      <c r="M399" s="188">
        <f t="shared" si="19"/>
        <v>0</v>
      </c>
      <c r="N399" s="329"/>
      <c r="O399" s="408"/>
      <c r="P399" s="414"/>
      <c r="Q399" s="329"/>
      <c r="R399" s="414"/>
      <c r="S399" s="329"/>
      <c r="T399" s="329"/>
      <c r="U399" s="335"/>
      <c r="V399" s="332"/>
      <c r="W399" s="335"/>
      <c r="X399" s="332"/>
      <c r="Y399" s="405"/>
      <c r="Z399" s="341"/>
      <c r="AA399" s="341"/>
      <c r="AB399" s="399"/>
      <c r="AC399" s="420"/>
    </row>
    <row r="400" spans="1:30" s="130" customFormat="1" ht="15" x14ac:dyDescent="0.25">
      <c r="A400" s="108"/>
      <c r="B400" s="163"/>
      <c r="C400" s="164"/>
      <c r="D400" s="288" t="s">
        <v>522</v>
      </c>
      <c r="E400" s="265" t="s">
        <v>494</v>
      </c>
      <c r="F400" s="128" t="s">
        <v>217</v>
      </c>
      <c r="G400" s="276">
        <v>2</v>
      </c>
      <c r="H400" s="276"/>
      <c r="I400" s="291">
        <v>65</v>
      </c>
      <c r="J400" s="291"/>
      <c r="K400" s="263">
        <f t="shared" si="17"/>
        <v>1.1000000000000001</v>
      </c>
      <c r="L400" s="263" t="str">
        <f t="shared" si="18"/>
        <v/>
      </c>
      <c r="M400" s="188">
        <f t="shared" si="19"/>
        <v>2.2000000000000002</v>
      </c>
      <c r="N400" s="329"/>
      <c r="O400" s="408"/>
      <c r="P400" s="414"/>
      <c r="Q400" s="329"/>
      <c r="R400" s="414"/>
      <c r="S400" s="329"/>
      <c r="T400" s="329"/>
      <c r="U400" s="335"/>
      <c r="V400" s="332"/>
      <c r="W400" s="335"/>
      <c r="X400" s="332"/>
      <c r="Y400" s="405"/>
      <c r="Z400" s="341"/>
      <c r="AA400" s="341"/>
      <c r="AB400" s="399"/>
      <c r="AC400" s="420"/>
    </row>
    <row r="401" spans="1:30" s="130" customFormat="1" ht="49.5" x14ac:dyDescent="0.25">
      <c r="A401" s="108"/>
      <c r="B401" s="163"/>
      <c r="C401" s="164"/>
      <c r="D401" s="288" t="s">
        <v>526</v>
      </c>
      <c r="E401" s="265" t="s">
        <v>327</v>
      </c>
      <c r="F401" s="128" t="s">
        <v>217</v>
      </c>
      <c r="G401" s="276">
        <v>24</v>
      </c>
      <c r="H401" s="276"/>
      <c r="I401" s="291">
        <v>78</v>
      </c>
      <c r="J401" s="291"/>
      <c r="K401" s="263">
        <f t="shared" si="17"/>
        <v>1.2</v>
      </c>
      <c r="L401" s="263" t="str">
        <f t="shared" si="18"/>
        <v/>
      </c>
      <c r="M401" s="188">
        <f t="shared" si="19"/>
        <v>28.8</v>
      </c>
      <c r="N401" s="329"/>
      <c r="O401" s="408"/>
      <c r="P401" s="414"/>
      <c r="Q401" s="329"/>
      <c r="R401" s="414"/>
      <c r="S401" s="329"/>
      <c r="T401" s="329"/>
      <c r="U401" s="335"/>
      <c r="V401" s="332"/>
      <c r="W401" s="335"/>
      <c r="X401" s="332"/>
      <c r="Y401" s="405"/>
      <c r="Z401" s="341"/>
      <c r="AA401" s="341"/>
      <c r="AB401" s="399"/>
      <c r="AC401" s="420"/>
    </row>
    <row r="402" spans="1:30" s="130" customFormat="1" ht="15" x14ac:dyDescent="0.25">
      <c r="A402" s="108"/>
      <c r="B402" s="163"/>
      <c r="C402" s="164"/>
      <c r="D402" s="126"/>
      <c r="E402" s="265"/>
      <c r="F402" s="128"/>
      <c r="G402" s="276"/>
      <c r="H402" s="276"/>
      <c r="I402" s="291"/>
      <c r="J402" s="291"/>
      <c r="K402" s="263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263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8">
        <f t="shared" si="19"/>
        <v>0</v>
      </c>
      <c r="N402" s="329"/>
      <c r="O402" s="408"/>
      <c r="P402" s="414"/>
      <c r="Q402" s="329"/>
      <c r="R402" s="414"/>
      <c r="S402" s="329"/>
      <c r="T402" s="329"/>
      <c r="U402" s="335"/>
      <c r="V402" s="332"/>
      <c r="W402" s="335"/>
      <c r="X402" s="332"/>
      <c r="Y402" s="405"/>
      <c r="Z402" s="341"/>
      <c r="AA402" s="341"/>
      <c r="AB402" s="399"/>
      <c r="AC402" s="420"/>
    </row>
    <row r="403" spans="1:30" s="130" customFormat="1" ht="15" x14ac:dyDescent="0.25">
      <c r="A403" s="108"/>
      <c r="B403" s="163"/>
      <c r="C403" s="164"/>
      <c r="D403" s="126"/>
      <c r="E403" s="265"/>
      <c r="F403" s="128"/>
      <c r="G403" s="276"/>
      <c r="H403" s="276"/>
      <c r="I403" s="291"/>
      <c r="J403" s="291"/>
      <c r="K403" s="263" t="str">
        <f t="shared" si="20"/>
        <v/>
      </c>
      <c r="L403" s="263" t="str">
        <f t="shared" si="21"/>
        <v/>
      </c>
      <c r="M403" s="188">
        <f t="shared" si="19"/>
        <v>0</v>
      </c>
      <c r="N403" s="329"/>
      <c r="O403" s="408"/>
      <c r="P403" s="414"/>
      <c r="Q403" s="329"/>
      <c r="R403" s="414"/>
      <c r="S403" s="329"/>
      <c r="T403" s="329"/>
      <c r="U403" s="335"/>
      <c r="V403" s="332"/>
      <c r="W403" s="335"/>
      <c r="X403" s="332"/>
      <c r="Y403" s="405"/>
      <c r="Z403" s="341"/>
      <c r="AA403" s="341"/>
      <c r="AB403" s="399"/>
      <c r="AC403" s="420"/>
    </row>
    <row r="404" spans="1:30" s="130" customFormat="1" ht="15" x14ac:dyDescent="0.25">
      <c r="A404" s="108"/>
      <c r="B404" s="163"/>
      <c r="C404" s="164"/>
      <c r="D404" s="126"/>
      <c r="E404" s="265"/>
      <c r="F404" s="128"/>
      <c r="G404" s="276"/>
      <c r="H404" s="276"/>
      <c r="I404" s="291"/>
      <c r="J404" s="291"/>
      <c r="K404" s="263" t="str">
        <f t="shared" si="20"/>
        <v/>
      </c>
      <c r="L404" s="263" t="str">
        <f t="shared" si="21"/>
        <v/>
      </c>
      <c r="M404" s="188">
        <f t="shared" si="19"/>
        <v>0</v>
      </c>
      <c r="N404" s="329"/>
      <c r="O404" s="408"/>
      <c r="P404" s="414"/>
      <c r="Q404" s="329"/>
      <c r="R404" s="414"/>
      <c r="S404" s="329"/>
      <c r="T404" s="329"/>
      <c r="U404" s="335"/>
      <c r="V404" s="332"/>
      <c r="W404" s="335"/>
      <c r="X404" s="332"/>
      <c r="Y404" s="405"/>
      <c r="Z404" s="341"/>
      <c r="AA404" s="341"/>
      <c r="AB404" s="399"/>
      <c r="AC404" s="420"/>
    </row>
    <row r="405" spans="1:30" s="130" customFormat="1" ht="15" x14ac:dyDescent="0.25">
      <c r="A405" s="108"/>
      <c r="B405" s="163"/>
      <c r="C405" s="164"/>
      <c r="D405" s="126"/>
      <c r="E405" s="265"/>
      <c r="F405" s="128"/>
      <c r="G405" s="276"/>
      <c r="H405" s="276"/>
      <c r="I405" s="291"/>
      <c r="J405" s="291"/>
      <c r="K405" s="263" t="str">
        <f t="shared" si="20"/>
        <v/>
      </c>
      <c r="L405" s="263" t="str">
        <f t="shared" si="21"/>
        <v/>
      </c>
      <c r="M405" s="188">
        <f t="shared" si="19"/>
        <v>0</v>
      </c>
      <c r="N405" s="329"/>
      <c r="O405" s="408"/>
      <c r="P405" s="414"/>
      <c r="Q405" s="329"/>
      <c r="R405" s="414"/>
      <c r="S405" s="329"/>
      <c r="T405" s="329"/>
      <c r="U405" s="335"/>
      <c r="V405" s="332"/>
      <c r="W405" s="335"/>
      <c r="X405" s="332"/>
      <c r="Y405" s="405"/>
      <c r="Z405" s="341"/>
      <c r="AA405" s="341"/>
      <c r="AB405" s="399"/>
      <c r="AC405" s="420"/>
    </row>
    <row r="406" spans="1:30" s="130" customFormat="1" ht="15" x14ac:dyDescent="0.25">
      <c r="A406" s="108"/>
      <c r="B406" s="163"/>
      <c r="C406" s="164"/>
      <c r="D406" s="126"/>
      <c r="E406" s="265"/>
      <c r="F406" s="128"/>
      <c r="G406" s="276"/>
      <c r="H406" s="276"/>
      <c r="I406" s="291"/>
      <c r="J406" s="291"/>
      <c r="K406" s="263" t="str">
        <f t="shared" si="20"/>
        <v/>
      </c>
      <c r="L406" s="263" t="str">
        <f t="shared" si="21"/>
        <v/>
      </c>
      <c r="M406" s="188">
        <f t="shared" si="19"/>
        <v>0</v>
      </c>
      <c r="N406" s="329"/>
      <c r="O406" s="408"/>
      <c r="P406" s="414"/>
      <c r="Q406" s="329"/>
      <c r="R406" s="414"/>
      <c r="S406" s="329"/>
      <c r="T406" s="329"/>
      <c r="U406" s="335"/>
      <c r="V406" s="332"/>
      <c r="W406" s="335"/>
      <c r="X406" s="332"/>
      <c r="Y406" s="405"/>
      <c r="Z406" s="341"/>
      <c r="AA406" s="341"/>
      <c r="AB406" s="399"/>
      <c r="AC406" s="420"/>
    </row>
    <row r="407" spans="1:30" s="130" customFormat="1" ht="15" x14ac:dyDescent="0.25">
      <c r="A407" s="108"/>
      <c r="B407" s="163"/>
      <c r="C407" s="164"/>
      <c r="D407" s="126"/>
      <c r="E407" s="265"/>
      <c r="F407" s="128"/>
      <c r="G407" s="276"/>
      <c r="H407" s="276"/>
      <c r="I407" s="291"/>
      <c r="J407" s="291"/>
      <c r="K407" s="263" t="str">
        <f t="shared" si="20"/>
        <v/>
      </c>
      <c r="L407" s="263" t="str">
        <f t="shared" si="21"/>
        <v/>
      </c>
      <c r="M407" s="188">
        <f t="shared" si="19"/>
        <v>0</v>
      </c>
      <c r="N407" s="329"/>
      <c r="O407" s="408"/>
      <c r="P407" s="414"/>
      <c r="Q407" s="329"/>
      <c r="R407" s="414"/>
      <c r="S407" s="329"/>
      <c r="T407" s="329"/>
      <c r="U407" s="335"/>
      <c r="V407" s="332"/>
      <c r="W407" s="335"/>
      <c r="X407" s="332"/>
      <c r="Y407" s="405"/>
      <c r="Z407" s="341"/>
      <c r="AA407" s="341"/>
      <c r="AB407" s="399"/>
      <c r="AC407" s="420"/>
    </row>
    <row r="408" spans="1:30" s="130" customFormat="1" ht="15" x14ac:dyDescent="0.25">
      <c r="A408" s="108"/>
      <c r="B408" s="163"/>
      <c r="C408" s="164"/>
      <c r="D408" s="126"/>
      <c r="E408" s="265"/>
      <c r="F408" s="128"/>
      <c r="G408" s="276"/>
      <c r="H408" s="276"/>
      <c r="I408" s="291"/>
      <c r="J408" s="291"/>
      <c r="K408" s="263" t="str">
        <f t="shared" si="20"/>
        <v/>
      </c>
      <c r="L408" s="263" t="str">
        <f t="shared" si="21"/>
        <v/>
      </c>
      <c r="M408" s="188">
        <f t="shared" si="19"/>
        <v>0</v>
      </c>
      <c r="N408" s="329"/>
      <c r="O408" s="408"/>
      <c r="P408" s="414"/>
      <c r="Q408" s="329"/>
      <c r="R408" s="414"/>
      <c r="S408" s="329"/>
      <c r="T408" s="329"/>
      <c r="U408" s="335"/>
      <c r="V408" s="332"/>
      <c r="W408" s="335"/>
      <c r="X408" s="332"/>
      <c r="Y408" s="405"/>
      <c r="Z408" s="341"/>
      <c r="AA408" s="341"/>
      <c r="AB408" s="399"/>
      <c r="AC408" s="420"/>
    </row>
    <row r="409" spans="1:30" s="130" customFormat="1" ht="15" x14ac:dyDescent="0.25">
      <c r="A409" s="108"/>
      <c r="B409" s="163"/>
      <c r="C409" s="164"/>
      <c r="D409" s="126"/>
      <c r="E409" s="265"/>
      <c r="F409" s="128"/>
      <c r="G409" s="276"/>
      <c r="H409" s="276"/>
      <c r="I409" s="291"/>
      <c r="J409" s="291"/>
      <c r="K409" s="263" t="str">
        <f t="shared" si="20"/>
        <v/>
      </c>
      <c r="L409" s="263" t="str">
        <f t="shared" si="21"/>
        <v/>
      </c>
      <c r="M409" s="188">
        <f t="shared" si="19"/>
        <v>0</v>
      </c>
      <c r="N409" s="329"/>
      <c r="O409" s="408"/>
      <c r="P409" s="414"/>
      <c r="Q409" s="329"/>
      <c r="R409" s="414"/>
      <c r="S409" s="329"/>
      <c r="T409" s="329"/>
      <c r="U409" s="335"/>
      <c r="V409" s="332"/>
      <c r="W409" s="335"/>
      <c r="X409" s="332"/>
      <c r="Y409" s="405"/>
      <c r="Z409" s="341"/>
      <c r="AA409" s="341"/>
      <c r="AB409" s="399"/>
      <c r="AC409" s="420"/>
    </row>
    <row r="410" spans="1:30" s="130" customFormat="1" ht="15" x14ac:dyDescent="0.25">
      <c r="A410" s="109"/>
      <c r="B410" s="267">
        <f>SUM(M391:M410)</f>
        <v>331.8</v>
      </c>
      <c r="C410" s="166"/>
      <c r="D410" s="126"/>
      <c r="E410" s="265"/>
      <c r="F410" s="128"/>
      <c r="G410" s="276"/>
      <c r="H410" s="276"/>
      <c r="I410" s="291"/>
      <c r="J410" s="291"/>
      <c r="K410" s="263" t="str">
        <f t="shared" si="20"/>
        <v/>
      </c>
      <c r="L410" s="263" t="str">
        <f t="shared" si="21"/>
        <v/>
      </c>
      <c r="M410" s="188">
        <f t="shared" si="19"/>
        <v>0</v>
      </c>
      <c r="N410" s="330"/>
      <c r="O410" s="409"/>
      <c r="P410" s="415"/>
      <c r="Q410" s="330"/>
      <c r="R410" s="415"/>
      <c r="S410" s="330"/>
      <c r="T410" s="330"/>
      <c r="U410" s="336"/>
      <c r="V410" s="333"/>
      <c r="W410" s="336"/>
      <c r="X410" s="333"/>
      <c r="Y410" s="406"/>
      <c r="Z410" s="342"/>
      <c r="AA410" s="342"/>
      <c r="AB410" s="400"/>
      <c r="AC410" s="421"/>
    </row>
    <row r="411" spans="1:30" s="130" customFormat="1" x14ac:dyDescent="0.3">
      <c r="A411" s="131">
        <v>21</v>
      </c>
      <c r="B411" s="158" t="str">
        <f>'[1]danh sach'!B31</f>
        <v>Nguyễn Huỳnh</v>
      </c>
      <c r="C411" s="159" t="str">
        <f>'[1]danh sach'!C31</f>
        <v xml:space="preserve">Liên </v>
      </c>
      <c r="D411" s="272" t="s">
        <v>218</v>
      </c>
      <c r="E411" s="265" t="s">
        <v>328</v>
      </c>
      <c r="F411" s="128" t="s">
        <v>216</v>
      </c>
      <c r="G411" s="276">
        <v>75</v>
      </c>
      <c r="H411" s="276"/>
      <c r="I411" s="291">
        <v>58</v>
      </c>
      <c r="J411" s="291"/>
      <c r="K411" s="263">
        <f t="shared" si="20"/>
        <v>1.1000000000000001</v>
      </c>
      <c r="L411" s="263" t="str">
        <f t="shared" si="21"/>
        <v/>
      </c>
      <c r="M411" s="188">
        <f t="shared" si="19"/>
        <v>82.5</v>
      </c>
      <c r="N411" s="328">
        <f>'[2]danh sach'!O31</f>
        <v>83.84</v>
      </c>
      <c r="O411" s="407"/>
      <c r="P411" s="413">
        <f>SUM(M411:M430)+N411+O411</f>
        <v>373.64</v>
      </c>
      <c r="Q411" s="328">
        <v>611</v>
      </c>
      <c r="R411" s="413">
        <f>'Mau B2'!L31</f>
        <v>349.3</v>
      </c>
      <c r="S411" s="328">
        <f>'[2]danh sach'!J31</f>
        <v>310</v>
      </c>
      <c r="T411" s="328">
        <f>'[3]danh sach'!R30</f>
        <v>226.2</v>
      </c>
      <c r="U411" s="334">
        <v>500</v>
      </c>
      <c r="V411" s="331">
        <f>U411</f>
        <v>500</v>
      </c>
      <c r="W411" s="334">
        <v>360</v>
      </c>
      <c r="X411" s="331">
        <f>W411</f>
        <v>360</v>
      </c>
      <c r="Y411" s="404">
        <f>ROUND((P411-T411),1)</f>
        <v>147.4</v>
      </c>
      <c r="Z411" s="340">
        <f>IF(OR(SUM(V411:V430)="",SUM(Q411:Q430)=""),0,ROUND(IF(SUM(U411:U430)=500,(SUM(Q411:Q430)-SUM(V411:V430))/3.2,IF(SUM(U411:U430)=600,(SUM(Q411:Q430)-SUM(V411:V430))/2.8,0)),1))</f>
        <v>34.700000000000003</v>
      </c>
      <c r="AA411" s="340">
        <f>IF(OR(SUM(X411:X430)="",SUM(R411:R430)=""),0,ROUND(IF(SUM(W411:W430)=360,(SUM(R411:R430)-SUM(X411:X430))/3.2,IF(SUM(W411:W430)=260,(SUM(R411:R430)-SUM(X411:X430))/2.8,0)),1))</f>
        <v>-3.3</v>
      </c>
      <c r="AB411" s="398">
        <v>173.6</v>
      </c>
      <c r="AC411" s="419">
        <f>SUM(Y411:AA430)</f>
        <v>178.8</v>
      </c>
      <c r="AD411" s="17" t="s">
        <v>535</v>
      </c>
    </row>
    <row r="412" spans="1:30" s="130" customFormat="1" ht="15" x14ac:dyDescent="0.25">
      <c r="A412" s="108"/>
      <c r="B412" s="163"/>
      <c r="C412" s="164"/>
      <c r="D412" s="272" t="s">
        <v>219</v>
      </c>
      <c r="E412" s="265" t="s">
        <v>328</v>
      </c>
      <c r="F412" s="128" t="s">
        <v>216</v>
      </c>
      <c r="G412" s="276">
        <v>30</v>
      </c>
      <c r="H412" s="276"/>
      <c r="I412" s="291">
        <v>58</v>
      </c>
      <c r="J412" s="291"/>
      <c r="K412" s="263">
        <f t="shared" si="20"/>
        <v>1.1000000000000001</v>
      </c>
      <c r="L412" s="263" t="str">
        <f t="shared" si="21"/>
        <v/>
      </c>
      <c r="M412" s="188">
        <f t="shared" si="19"/>
        <v>33</v>
      </c>
      <c r="N412" s="329"/>
      <c r="O412" s="408"/>
      <c r="P412" s="414"/>
      <c r="Q412" s="329"/>
      <c r="R412" s="414"/>
      <c r="S412" s="329"/>
      <c r="T412" s="329"/>
      <c r="U412" s="335"/>
      <c r="V412" s="332"/>
      <c r="W412" s="335"/>
      <c r="X412" s="332"/>
      <c r="Y412" s="405"/>
      <c r="Z412" s="341"/>
      <c r="AA412" s="341"/>
      <c r="AB412" s="399"/>
      <c r="AC412" s="420"/>
    </row>
    <row r="413" spans="1:30" s="130" customFormat="1" ht="15" x14ac:dyDescent="0.25">
      <c r="A413" s="108"/>
      <c r="B413" s="163"/>
      <c r="C413" s="164"/>
      <c r="D413" s="272" t="s">
        <v>329</v>
      </c>
      <c r="E413" s="265" t="s">
        <v>238</v>
      </c>
      <c r="F413" s="128" t="s">
        <v>216</v>
      </c>
      <c r="G413" s="276">
        <v>60</v>
      </c>
      <c r="H413" s="276"/>
      <c r="I413" s="291">
        <v>77</v>
      </c>
      <c r="J413" s="291"/>
      <c r="K413" s="263">
        <f t="shared" si="20"/>
        <v>1.2</v>
      </c>
      <c r="L413" s="263" t="str">
        <f t="shared" si="21"/>
        <v/>
      </c>
      <c r="M413" s="188">
        <f t="shared" si="19"/>
        <v>72</v>
      </c>
      <c r="N413" s="329"/>
      <c r="O413" s="408"/>
      <c r="P413" s="414"/>
      <c r="Q413" s="329"/>
      <c r="R413" s="414"/>
      <c r="S413" s="329"/>
      <c r="T413" s="329"/>
      <c r="U413" s="335"/>
      <c r="V413" s="332"/>
      <c r="W413" s="335"/>
      <c r="X413" s="332"/>
      <c r="Y413" s="405"/>
      <c r="Z413" s="341"/>
      <c r="AA413" s="341"/>
      <c r="AB413" s="399"/>
      <c r="AC413" s="420"/>
    </row>
    <row r="414" spans="1:30" s="130" customFormat="1" ht="15" x14ac:dyDescent="0.25">
      <c r="A414" s="108"/>
      <c r="B414" s="163"/>
      <c r="C414" s="164"/>
      <c r="D414" s="272" t="s">
        <v>330</v>
      </c>
      <c r="E414" s="265" t="s">
        <v>384</v>
      </c>
      <c r="F414" s="128" t="s">
        <v>217</v>
      </c>
      <c r="G414" s="276">
        <v>30</v>
      </c>
      <c r="H414" s="276"/>
      <c r="I414" s="291">
        <v>49</v>
      </c>
      <c r="J414" s="291"/>
      <c r="K414" s="263">
        <f t="shared" si="20"/>
        <v>1.1000000000000001</v>
      </c>
      <c r="L414" s="263" t="str">
        <f t="shared" si="21"/>
        <v/>
      </c>
      <c r="M414" s="188">
        <f t="shared" si="19"/>
        <v>33</v>
      </c>
      <c r="N414" s="329"/>
      <c r="O414" s="408"/>
      <c r="P414" s="414"/>
      <c r="Q414" s="329"/>
      <c r="R414" s="414"/>
      <c r="S414" s="329"/>
      <c r="T414" s="329"/>
      <c r="U414" s="335"/>
      <c r="V414" s="332"/>
      <c r="W414" s="335"/>
      <c r="X414" s="332"/>
      <c r="Y414" s="405"/>
      <c r="Z414" s="341"/>
      <c r="AA414" s="341"/>
      <c r="AB414" s="399"/>
      <c r="AC414" s="420"/>
    </row>
    <row r="415" spans="1:30" s="130" customFormat="1" ht="15" x14ac:dyDescent="0.25">
      <c r="A415" s="108"/>
      <c r="B415" s="163"/>
      <c r="C415" s="164"/>
      <c r="D415" s="272" t="s">
        <v>330</v>
      </c>
      <c r="E415" s="265" t="s">
        <v>385</v>
      </c>
      <c r="F415" s="128" t="s">
        <v>217</v>
      </c>
      <c r="G415" s="276">
        <v>30</v>
      </c>
      <c r="H415" s="276"/>
      <c r="I415" s="291">
        <v>48</v>
      </c>
      <c r="J415" s="291"/>
      <c r="K415" s="263">
        <f t="shared" si="20"/>
        <v>1.1000000000000001</v>
      </c>
      <c r="L415" s="263" t="str">
        <f t="shared" si="21"/>
        <v/>
      </c>
      <c r="M415" s="188">
        <f t="shared" si="19"/>
        <v>33</v>
      </c>
      <c r="N415" s="329"/>
      <c r="O415" s="408"/>
      <c r="P415" s="414"/>
      <c r="Q415" s="329"/>
      <c r="R415" s="414"/>
      <c r="S415" s="329"/>
      <c r="T415" s="329"/>
      <c r="U415" s="335"/>
      <c r="V415" s="332"/>
      <c r="W415" s="335"/>
      <c r="X415" s="332"/>
      <c r="Y415" s="405"/>
      <c r="Z415" s="341"/>
      <c r="AA415" s="341"/>
      <c r="AB415" s="399"/>
      <c r="AC415" s="420"/>
    </row>
    <row r="416" spans="1:30" s="130" customFormat="1" ht="15" x14ac:dyDescent="0.25">
      <c r="A416" s="108"/>
      <c r="B416" s="163"/>
      <c r="C416" s="164"/>
      <c r="D416" s="272" t="s">
        <v>330</v>
      </c>
      <c r="E416" s="265" t="s">
        <v>264</v>
      </c>
      <c r="F416" s="128" t="s">
        <v>217</v>
      </c>
      <c r="G416" s="276">
        <v>30</v>
      </c>
      <c r="H416" s="276"/>
      <c r="I416" s="291">
        <v>60</v>
      </c>
      <c r="J416" s="291"/>
      <c r="K416" s="263">
        <f t="shared" si="20"/>
        <v>1.2100000000000002</v>
      </c>
      <c r="L416" s="263" t="str">
        <f t="shared" si="21"/>
        <v/>
      </c>
      <c r="M416" s="188">
        <f t="shared" si="19"/>
        <v>36.299999999999997</v>
      </c>
      <c r="N416" s="329"/>
      <c r="O416" s="408"/>
      <c r="P416" s="414"/>
      <c r="Q416" s="329"/>
      <c r="R416" s="414"/>
      <c r="S416" s="329"/>
      <c r="T416" s="329"/>
      <c r="U416" s="335"/>
      <c r="V416" s="332"/>
      <c r="W416" s="335"/>
      <c r="X416" s="332"/>
      <c r="Y416" s="405"/>
      <c r="Z416" s="341"/>
      <c r="AA416" s="341"/>
      <c r="AB416" s="399"/>
      <c r="AC416" s="420"/>
    </row>
    <row r="417" spans="1:30" s="130" customFormat="1" ht="15" hidden="1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91"/>
      <c r="J417" s="291"/>
      <c r="K417" s="263" t="str">
        <f t="shared" si="20"/>
        <v/>
      </c>
      <c r="L417" s="263" t="str">
        <f t="shared" si="21"/>
        <v/>
      </c>
      <c r="M417" s="188">
        <f t="shared" si="19"/>
        <v>0</v>
      </c>
      <c r="N417" s="329"/>
      <c r="O417" s="408"/>
      <c r="P417" s="414"/>
      <c r="Q417" s="329"/>
      <c r="R417" s="414"/>
      <c r="S417" s="329"/>
      <c r="T417" s="329"/>
      <c r="U417" s="335"/>
      <c r="V417" s="332"/>
      <c r="W417" s="335"/>
      <c r="X417" s="332"/>
      <c r="Y417" s="405"/>
      <c r="Z417" s="341"/>
      <c r="AA417" s="341"/>
      <c r="AB417" s="399"/>
      <c r="AC417" s="420"/>
    </row>
    <row r="418" spans="1:30" s="130" customFormat="1" ht="15" hidden="1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91"/>
      <c r="J418" s="291"/>
      <c r="K418" s="263" t="str">
        <f t="shared" si="20"/>
        <v/>
      </c>
      <c r="L418" s="263" t="str">
        <f t="shared" si="21"/>
        <v/>
      </c>
      <c r="M418" s="188">
        <f t="shared" si="19"/>
        <v>0</v>
      </c>
      <c r="N418" s="329"/>
      <c r="O418" s="408"/>
      <c r="P418" s="414"/>
      <c r="Q418" s="329"/>
      <c r="R418" s="414"/>
      <c r="S418" s="329"/>
      <c r="T418" s="329"/>
      <c r="U418" s="335"/>
      <c r="V418" s="332"/>
      <c r="W418" s="335"/>
      <c r="X418" s="332"/>
      <c r="Y418" s="405"/>
      <c r="Z418" s="341"/>
      <c r="AA418" s="341"/>
      <c r="AB418" s="399"/>
      <c r="AC418" s="420"/>
    </row>
    <row r="419" spans="1:30" s="130" customFormat="1" ht="15" hidden="1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91"/>
      <c r="J419" s="291"/>
      <c r="K419" s="263" t="str">
        <f t="shared" si="20"/>
        <v/>
      </c>
      <c r="L419" s="263" t="str">
        <f t="shared" si="21"/>
        <v/>
      </c>
      <c r="M419" s="188">
        <f t="shared" si="19"/>
        <v>0</v>
      </c>
      <c r="N419" s="329"/>
      <c r="O419" s="408"/>
      <c r="P419" s="414"/>
      <c r="Q419" s="329"/>
      <c r="R419" s="414"/>
      <c r="S419" s="329"/>
      <c r="T419" s="329"/>
      <c r="U419" s="335"/>
      <c r="V419" s="332"/>
      <c r="W419" s="335"/>
      <c r="X419" s="332"/>
      <c r="Y419" s="405"/>
      <c r="Z419" s="341"/>
      <c r="AA419" s="341"/>
      <c r="AB419" s="399"/>
      <c r="AC419" s="420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91"/>
      <c r="J420" s="291"/>
      <c r="K420" s="263" t="str">
        <f t="shared" si="20"/>
        <v/>
      </c>
      <c r="L420" s="263" t="str">
        <f t="shared" si="21"/>
        <v/>
      </c>
      <c r="M420" s="188">
        <f t="shared" si="19"/>
        <v>0</v>
      </c>
      <c r="N420" s="329"/>
      <c r="O420" s="408"/>
      <c r="P420" s="414"/>
      <c r="Q420" s="329"/>
      <c r="R420" s="414"/>
      <c r="S420" s="329"/>
      <c r="T420" s="329"/>
      <c r="U420" s="335"/>
      <c r="V420" s="332"/>
      <c r="W420" s="335"/>
      <c r="X420" s="332"/>
      <c r="Y420" s="405"/>
      <c r="Z420" s="341"/>
      <c r="AA420" s="341"/>
      <c r="AB420" s="399"/>
      <c r="AC420" s="420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91"/>
      <c r="J421" s="291"/>
      <c r="K421" s="263" t="str">
        <f t="shared" si="20"/>
        <v/>
      </c>
      <c r="L421" s="263" t="str">
        <f t="shared" si="21"/>
        <v/>
      </c>
      <c r="M421" s="188">
        <f t="shared" si="19"/>
        <v>0</v>
      </c>
      <c r="N421" s="329"/>
      <c r="O421" s="408"/>
      <c r="P421" s="414"/>
      <c r="Q421" s="329"/>
      <c r="R421" s="414"/>
      <c r="S421" s="329"/>
      <c r="T421" s="329"/>
      <c r="U421" s="335"/>
      <c r="V421" s="332"/>
      <c r="W421" s="335"/>
      <c r="X421" s="332"/>
      <c r="Y421" s="405"/>
      <c r="Z421" s="341"/>
      <c r="AA421" s="341"/>
      <c r="AB421" s="399"/>
      <c r="AC421" s="420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91"/>
      <c r="J422" s="291"/>
      <c r="K422" s="263" t="str">
        <f t="shared" si="20"/>
        <v/>
      </c>
      <c r="L422" s="263" t="str">
        <f t="shared" si="21"/>
        <v/>
      </c>
      <c r="M422" s="188">
        <f t="shared" si="19"/>
        <v>0</v>
      </c>
      <c r="N422" s="329"/>
      <c r="O422" s="408"/>
      <c r="P422" s="414"/>
      <c r="Q422" s="329"/>
      <c r="R422" s="414"/>
      <c r="S422" s="329"/>
      <c r="T422" s="329"/>
      <c r="U422" s="335"/>
      <c r="V422" s="332"/>
      <c r="W422" s="335"/>
      <c r="X422" s="332"/>
      <c r="Y422" s="405"/>
      <c r="Z422" s="341"/>
      <c r="AA422" s="341"/>
      <c r="AB422" s="399"/>
      <c r="AC422" s="420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91"/>
      <c r="J423" s="291"/>
      <c r="K423" s="263" t="str">
        <f t="shared" si="20"/>
        <v/>
      </c>
      <c r="L423" s="263" t="str">
        <f t="shared" si="21"/>
        <v/>
      </c>
      <c r="M423" s="188">
        <f t="shared" si="19"/>
        <v>0</v>
      </c>
      <c r="N423" s="329"/>
      <c r="O423" s="408"/>
      <c r="P423" s="414"/>
      <c r="Q423" s="329"/>
      <c r="R423" s="414"/>
      <c r="S423" s="329"/>
      <c r="T423" s="329"/>
      <c r="U423" s="335"/>
      <c r="V423" s="332"/>
      <c r="W423" s="335"/>
      <c r="X423" s="332"/>
      <c r="Y423" s="405"/>
      <c r="Z423" s="341"/>
      <c r="AA423" s="341"/>
      <c r="AB423" s="399"/>
      <c r="AC423" s="420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91"/>
      <c r="J424" s="291"/>
      <c r="K424" s="263" t="str">
        <f t="shared" si="20"/>
        <v/>
      </c>
      <c r="L424" s="263" t="str">
        <f t="shared" si="21"/>
        <v/>
      </c>
      <c r="M424" s="188">
        <f t="shared" si="19"/>
        <v>0</v>
      </c>
      <c r="N424" s="329"/>
      <c r="O424" s="408"/>
      <c r="P424" s="414"/>
      <c r="Q424" s="329"/>
      <c r="R424" s="414"/>
      <c r="S424" s="329"/>
      <c r="T424" s="329"/>
      <c r="U424" s="335"/>
      <c r="V424" s="332"/>
      <c r="W424" s="335"/>
      <c r="X424" s="332"/>
      <c r="Y424" s="405"/>
      <c r="Z424" s="341"/>
      <c r="AA424" s="341"/>
      <c r="AB424" s="399"/>
      <c r="AC424" s="420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91"/>
      <c r="J425" s="291"/>
      <c r="K425" s="263" t="str">
        <f t="shared" si="20"/>
        <v/>
      </c>
      <c r="L425" s="263" t="str">
        <f t="shared" si="21"/>
        <v/>
      </c>
      <c r="M425" s="188">
        <f t="shared" si="19"/>
        <v>0</v>
      </c>
      <c r="N425" s="329"/>
      <c r="O425" s="408"/>
      <c r="P425" s="414"/>
      <c r="Q425" s="329"/>
      <c r="R425" s="414"/>
      <c r="S425" s="329"/>
      <c r="T425" s="329"/>
      <c r="U425" s="335"/>
      <c r="V425" s="332"/>
      <c r="W425" s="335"/>
      <c r="X425" s="332"/>
      <c r="Y425" s="405"/>
      <c r="Z425" s="341"/>
      <c r="AA425" s="341"/>
      <c r="AB425" s="399"/>
      <c r="AC425" s="420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91"/>
      <c r="J426" s="291"/>
      <c r="K426" s="263" t="str">
        <f t="shared" si="20"/>
        <v/>
      </c>
      <c r="L426" s="263" t="str">
        <f t="shared" si="21"/>
        <v/>
      </c>
      <c r="M426" s="188">
        <f t="shared" si="19"/>
        <v>0</v>
      </c>
      <c r="N426" s="329"/>
      <c r="O426" s="408"/>
      <c r="P426" s="414"/>
      <c r="Q426" s="329"/>
      <c r="R426" s="414"/>
      <c r="S426" s="329"/>
      <c r="T426" s="329"/>
      <c r="U426" s="335"/>
      <c r="V426" s="332"/>
      <c r="W426" s="335"/>
      <c r="X426" s="332"/>
      <c r="Y426" s="405"/>
      <c r="Z426" s="341"/>
      <c r="AA426" s="341"/>
      <c r="AB426" s="399"/>
      <c r="AC426" s="420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91"/>
      <c r="J427" s="291"/>
      <c r="K427" s="263" t="str">
        <f t="shared" si="20"/>
        <v/>
      </c>
      <c r="L427" s="263" t="str">
        <f t="shared" si="21"/>
        <v/>
      </c>
      <c r="M427" s="188">
        <f t="shared" si="19"/>
        <v>0</v>
      </c>
      <c r="N427" s="329"/>
      <c r="O427" s="408"/>
      <c r="P427" s="414"/>
      <c r="Q427" s="329"/>
      <c r="R427" s="414"/>
      <c r="S427" s="329"/>
      <c r="T427" s="329"/>
      <c r="U427" s="335"/>
      <c r="V427" s="332"/>
      <c r="W427" s="335"/>
      <c r="X427" s="332"/>
      <c r="Y427" s="405"/>
      <c r="Z427" s="341"/>
      <c r="AA427" s="341"/>
      <c r="AB427" s="399"/>
      <c r="AC427" s="420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91"/>
      <c r="J428" s="291"/>
      <c r="K428" s="263" t="str">
        <f t="shared" si="20"/>
        <v/>
      </c>
      <c r="L428" s="263" t="str">
        <f t="shared" si="21"/>
        <v/>
      </c>
      <c r="M428" s="188">
        <f t="shared" si="19"/>
        <v>0</v>
      </c>
      <c r="N428" s="329"/>
      <c r="O428" s="408"/>
      <c r="P428" s="414"/>
      <c r="Q428" s="329"/>
      <c r="R428" s="414"/>
      <c r="S428" s="329"/>
      <c r="T428" s="329"/>
      <c r="U428" s="335"/>
      <c r="V428" s="332"/>
      <c r="W428" s="335"/>
      <c r="X428" s="332"/>
      <c r="Y428" s="405"/>
      <c r="Z428" s="341"/>
      <c r="AA428" s="341"/>
      <c r="AB428" s="399"/>
      <c r="AC428" s="420"/>
    </row>
    <row r="429" spans="1:30" s="130" customFormat="1" ht="15" hidden="1" customHeight="1" x14ac:dyDescent="0.25">
      <c r="A429" s="108"/>
      <c r="B429" s="163"/>
      <c r="C429" s="164"/>
      <c r="D429" s="126"/>
      <c r="E429" s="265"/>
      <c r="F429" s="128"/>
      <c r="G429" s="276"/>
      <c r="H429" s="276"/>
      <c r="I429" s="291"/>
      <c r="J429" s="291"/>
      <c r="K429" s="263" t="str">
        <f t="shared" si="20"/>
        <v/>
      </c>
      <c r="L429" s="263" t="str">
        <f t="shared" si="21"/>
        <v/>
      </c>
      <c r="M429" s="188">
        <f t="shared" si="19"/>
        <v>0</v>
      </c>
      <c r="N429" s="329"/>
      <c r="O429" s="408"/>
      <c r="P429" s="414"/>
      <c r="Q429" s="329"/>
      <c r="R429" s="414"/>
      <c r="S429" s="329"/>
      <c r="T429" s="329"/>
      <c r="U429" s="335"/>
      <c r="V429" s="332"/>
      <c r="W429" s="335"/>
      <c r="X429" s="332"/>
      <c r="Y429" s="405"/>
      <c r="Z429" s="341"/>
      <c r="AA429" s="341"/>
      <c r="AB429" s="399"/>
      <c r="AC429" s="420"/>
    </row>
    <row r="430" spans="1:30" s="130" customFormat="1" ht="15" x14ac:dyDescent="0.25">
      <c r="A430" s="109"/>
      <c r="B430" s="267">
        <f>SUM(M411:M430)</f>
        <v>289.8</v>
      </c>
      <c r="C430" s="166"/>
      <c r="D430" s="126"/>
      <c r="E430" s="265"/>
      <c r="F430" s="128"/>
      <c r="G430" s="276"/>
      <c r="H430" s="276"/>
      <c r="I430" s="291"/>
      <c r="J430" s="291"/>
      <c r="K430" s="263" t="str">
        <f t="shared" si="20"/>
        <v/>
      </c>
      <c r="L430" s="263" t="str">
        <f t="shared" si="21"/>
        <v/>
      </c>
      <c r="M430" s="188">
        <f t="shared" si="19"/>
        <v>0</v>
      </c>
      <c r="N430" s="330"/>
      <c r="O430" s="409"/>
      <c r="P430" s="415"/>
      <c r="Q430" s="330"/>
      <c r="R430" s="415"/>
      <c r="S430" s="330"/>
      <c r="T430" s="330"/>
      <c r="U430" s="336"/>
      <c r="V430" s="333"/>
      <c r="W430" s="336"/>
      <c r="X430" s="333"/>
      <c r="Y430" s="406"/>
      <c r="Z430" s="342"/>
      <c r="AA430" s="342"/>
      <c r="AB430" s="400"/>
      <c r="AC430" s="421"/>
    </row>
    <row r="431" spans="1:30" s="130" customFormat="1" x14ac:dyDescent="0.3">
      <c r="A431" s="131">
        <v>22</v>
      </c>
      <c r="B431" s="158" t="str">
        <f>'[1]danh sach'!B32</f>
        <v>Nguyễn Thùy</v>
      </c>
      <c r="C431" s="159" t="str">
        <f>'[1]danh sach'!C32</f>
        <v>Linh</v>
      </c>
      <c r="D431" s="272" t="s">
        <v>331</v>
      </c>
      <c r="E431" s="265" t="s">
        <v>443</v>
      </c>
      <c r="F431" s="128" t="s">
        <v>216</v>
      </c>
      <c r="G431" s="276">
        <v>60</v>
      </c>
      <c r="H431" s="276"/>
      <c r="I431" s="291">
        <v>42</v>
      </c>
      <c r="J431" s="291"/>
      <c r="K431" s="263">
        <f t="shared" si="20"/>
        <v>1</v>
      </c>
      <c r="L431" s="263" t="str">
        <f t="shared" si="21"/>
        <v/>
      </c>
      <c r="M431" s="188">
        <f t="shared" si="19"/>
        <v>60</v>
      </c>
      <c r="N431" s="328">
        <f>'[2]danh sach'!O32</f>
        <v>0</v>
      </c>
      <c r="O431" s="407"/>
      <c r="P431" s="413">
        <f>SUM(M431:M450)+N431+O431</f>
        <v>454.09999999999997</v>
      </c>
      <c r="Q431" s="328">
        <v>196</v>
      </c>
      <c r="R431" s="413">
        <f>'Mau B2'!L32</f>
        <v>283</v>
      </c>
      <c r="S431" s="328">
        <f>'[2]danh sach'!J32</f>
        <v>260</v>
      </c>
      <c r="T431" s="328">
        <f>'[3]danh sach'!R31</f>
        <v>260</v>
      </c>
      <c r="U431" s="334">
        <v>500</v>
      </c>
      <c r="V431" s="331">
        <f>U431</f>
        <v>500</v>
      </c>
      <c r="W431" s="334">
        <v>360</v>
      </c>
      <c r="X431" s="331">
        <f>W431</f>
        <v>360</v>
      </c>
      <c r="Y431" s="404">
        <f>ROUND((P431-T431),1)</f>
        <v>194.1</v>
      </c>
      <c r="Z431" s="340">
        <f>IF(OR(SUM(V431:V450)="",SUM(Q431:Q450)=""),0,ROUND(IF(SUM(U431:U450)=500,(SUM(Q431:Q450)-SUM(V431:V450))/3.2,IF(SUM(U431:U450)=600,(SUM(Q431:Q450)-SUM(V431:V450))/2.8,0)),1))</f>
        <v>-95</v>
      </c>
      <c r="AA431" s="340">
        <f>IF(OR(SUM(X431:X450)="",SUM(R431:R450)=""),0,ROUND(IF(SUM(W431:W450)=360,(SUM(R431:R450)-SUM(X431:X450))/3.2,IF(SUM(W431:W450)=260,(SUM(R431:R450)-SUM(X431:X450))/2.8,0)),1))</f>
        <v>-24.1</v>
      </c>
      <c r="AB431" s="398"/>
      <c r="AC431" s="419">
        <f>SUM(Y431:AA450)</f>
        <v>75</v>
      </c>
      <c r="AD431" s="17" t="s">
        <v>535</v>
      </c>
    </row>
    <row r="432" spans="1:30" s="130" customFormat="1" ht="15" x14ac:dyDescent="0.25">
      <c r="A432" s="108"/>
      <c r="B432" s="163"/>
      <c r="C432" s="164"/>
      <c r="D432" s="272" t="s">
        <v>333</v>
      </c>
      <c r="E432" s="265" t="s">
        <v>443</v>
      </c>
      <c r="F432" s="128">
        <v>1</v>
      </c>
      <c r="G432" s="276">
        <v>45</v>
      </c>
      <c r="H432" s="276"/>
      <c r="I432" s="291">
        <v>42</v>
      </c>
      <c r="J432" s="291"/>
      <c r="K432" s="263">
        <f t="shared" si="20"/>
        <v>1</v>
      </c>
      <c r="L432" s="263" t="str">
        <f t="shared" si="21"/>
        <v/>
      </c>
      <c r="M432" s="188">
        <f t="shared" si="19"/>
        <v>45</v>
      </c>
      <c r="N432" s="329"/>
      <c r="O432" s="408"/>
      <c r="P432" s="414"/>
      <c r="Q432" s="329"/>
      <c r="R432" s="414"/>
      <c r="S432" s="329"/>
      <c r="T432" s="329"/>
      <c r="U432" s="335"/>
      <c r="V432" s="332"/>
      <c r="W432" s="335"/>
      <c r="X432" s="332"/>
      <c r="Y432" s="405"/>
      <c r="Z432" s="341"/>
      <c r="AA432" s="341"/>
      <c r="AB432" s="399"/>
      <c r="AC432" s="420"/>
    </row>
    <row r="433" spans="1:29" s="130" customFormat="1" ht="15" x14ac:dyDescent="0.25">
      <c r="A433" s="108"/>
      <c r="B433" s="163"/>
      <c r="C433" s="164"/>
      <c r="D433" s="272" t="s">
        <v>296</v>
      </c>
      <c r="E433" s="265" t="s">
        <v>370</v>
      </c>
      <c r="F433" s="128">
        <v>1</v>
      </c>
      <c r="G433" s="276"/>
      <c r="H433" s="276">
        <v>120</v>
      </c>
      <c r="I433" s="291">
        <v>12</v>
      </c>
      <c r="J433" s="291"/>
      <c r="K433" s="263" t="str">
        <f t="shared" si="20"/>
        <v/>
      </c>
      <c r="L433" s="263">
        <f t="shared" si="21"/>
        <v>1</v>
      </c>
      <c r="M433" s="188">
        <f t="shared" si="19"/>
        <v>80</v>
      </c>
      <c r="N433" s="329"/>
      <c r="O433" s="408"/>
      <c r="P433" s="414"/>
      <c r="Q433" s="329"/>
      <c r="R433" s="414"/>
      <c r="S433" s="329"/>
      <c r="T433" s="329"/>
      <c r="U433" s="335"/>
      <c r="V433" s="332"/>
      <c r="W433" s="335"/>
      <c r="X433" s="332"/>
      <c r="Y433" s="405"/>
      <c r="Z433" s="341"/>
      <c r="AA433" s="341"/>
      <c r="AB433" s="399"/>
      <c r="AC433" s="420"/>
    </row>
    <row r="434" spans="1:29" s="130" customFormat="1" ht="15" x14ac:dyDescent="0.25">
      <c r="A434" s="108"/>
      <c r="B434" s="163"/>
      <c r="C434" s="164"/>
      <c r="D434" s="272" t="s">
        <v>297</v>
      </c>
      <c r="E434" s="265" t="s">
        <v>370</v>
      </c>
      <c r="F434" s="128">
        <v>1</v>
      </c>
      <c r="G434" s="276"/>
      <c r="H434" s="276">
        <v>120</v>
      </c>
      <c r="I434" s="291">
        <v>12</v>
      </c>
      <c r="J434" s="291"/>
      <c r="K434" s="263" t="str">
        <f t="shared" si="20"/>
        <v/>
      </c>
      <c r="L434" s="263">
        <f t="shared" si="21"/>
        <v>1</v>
      </c>
      <c r="M434" s="188">
        <f t="shared" si="19"/>
        <v>80</v>
      </c>
      <c r="N434" s="329"/>
      <c r="O434" s="408"/>
      <c r="P434" s="414"/>
      <c r="Q434" s="329"/>
      <c r="R434" s="414"/>
      <c r="S434" s="329"/>
      <c r="T434" s="329"/>
      <c r="U434" s="335"/>
      <c r="V434" s="332"/>
      <c r="W434" s="335"/>
      <c r="X434" s="332"/>
      <c r="Y434" s="405"/>
      <c r="Z434" s="341"/>
      <c r="AA434" s="341"/>
      <c r="AB434" s="399"/>
      <c r="AC434" s="420"/>
    </row>
    <row r="435" spans="1:29" s="130" customFormat="1" ht="15" x14ac:dyDescent="0.25">
      <c r="A435" s="108"/>
      <c r="B435" s="163"/>
      <c r="C435" s="164"/>
      <c r="D435" s="272" t="s">
        <v>248</v>
      </c>
      <c r="E435" s="265" t="s">
        <v>334</v>
      </c>
      <c r="F435" s="128" t="s">
        <v>217</v>
      </c>
      <c r="G435" s="276"/>
      <c r="H435" s="276">
        <v>60</v>
      </c>
      <c r="I435" s="291">
        <v>25</v>
      </c>
      <c r="J435" s="291"/>
      <c r="K435" s="263" t="str">
        <f t="shared" si="20"/>
        <v/>
      </c>
      <c r="L435" s="263">
        <f t="shared" si="21"/>
        <v>1.1000000000000001</v>
      </c>
      <c r="M435" s="188">
        <f t="shared" si="19"/>
        <v>44</v>
      </c>
      <c r="N435" s="329"/>
      <c r="O435" s="408"/>
      <c r="P435" s="414"/>
      <c r="Q435" s="329"/>
      <c r="R435" s="414"/>
      <c r="S435" s="329"/>
      <c r="T435" s="329"/>
      <c r="U435" s="335"/>
      <c r="V435" s="332"/>
      <c r="W435" s="335"/>
      <c r="X435" s="332"/>
      <c r="Y435" s="405"/>
      <c r="Z435" s="341"/>
      <c r="AA435" s="341"/>
      <c r="AB435" s="399"/>
      <c r="AC435" s="420"/>
    </row>
    <row r="436" spans="1:29" s="130" customFormat="1" ht="15" x14ac:dyDescent="0.25">
      <c r="A436" s="108"/>
      <c r="B436" s="163"/>
      <c r="C436" s="164"/>
      <c r="D436" s="272" t="s">
        <v>248</v>
      </c>
      <c r="E436" s="265" t="s">
        <v>416</v>
      </c>
      <c r="F436" s="128">
        <v>2</v>
      </c>
      <c r="G436" s="276"/>
      <c r="H436" s="276">
        <v>60</v>
      </c>
      <c r="I436" s="291">
        <v>24</v>
      </c>
      <c r="J436" s="291"/>
      <c r="K436" s="263" t="str">
        <f t="shared" si="20"/>
        <v/>
      </c>
      <c r="L436" s="263">
        <f t="shared" si="21"/>
        <v>1.1000000000000001</v>
      </c>
      <c r="M436" s="188">
        <f t="shared" si="19"/>
        <v>44</v>
      </c>
      <c r="N436" s="329"/>
      <c r="O436" s="408"/>
      <c r="P436" s="414"/>
      <c r="Q436" s="329"/>
      <c r="R436" s="414"/>
      <c r="S436" s="329"/>
      <c r="T436" s="329"/>
      <c r="U436" s="335"/>
      <c r="V436" s="332"/>
      <c r="W436" s="335"/>
      <c r="X436" s="332"/>
      <c r="Y436" s="405"/>
      <c r="Z436" s="341"/>
      <c r="AA436" s="341"/>
      <c r="AB436" s="399"/>
      <c r="AC436" s="420"/>
    </row>
    <row r="437" spans="1:29" s="130" customFormat="1" ht="15" x14ac:dyDescent="0.25">
      <c r="A437" s="108"/>
      <c r="B437" s="163"/>
      <c r="C437" s="164"/>
      <c r="D437" s="272" t="s">
        <v>248</v>
      </c>
      <c r="E437" s="265" t="s">
        <v>417</v>
      </c>
      <c r="F437" s="128">
        <v>2</v>
      </c>
      <c r="G437" s="276"/>
      <c r="H437" s="276">
        <v>60</v>
      </c>
      <c r="I437" s="291">
        <v>24</v>
      </c>
      <c r="J437" s="291"/>
      <c r="K437" s="263" t="str">
        <f t="shared" si="20"/>
        <v/>
      </c>
      <c r="L437" s="263">
        <f t="shared" si="21"/>
        <v>1.1000000000000001</v>
      </c>
      <c r="M437" s="188">
        <f t="shared" si="19"/>
        <v>44</v>
      </c>
      <c r="N437" s="329"/>
      <c r="O437" s="408"/>
      <c r="P437" s="414"/>
      <c r="Q437" s="329"/>
      <c r="R437" s="414"/>
      <c r="S437" s="329"/>
      <c r="T437" s="329"/>
      <c r="U437" s="335"/>
      <c r="V437" s="332"/>
      <c r="W437" s="335"/>
      <c r="X437" s="332"/>
      <c r="Y437" s="405"/>
      <c r="Z437" s="341"/>
      <c r="AA437" s="341"/>
      <c r="AB437" s="399"/>
      <c r="AC437" s="420"/>
    </row>
    <row r="438" spans="1:29" s="130" customFormat="1" ht="15" x14ac:dyDescent="0.25">
      <c r="A438" s="108"/>
      <c r="B438" s="163"/>
      <c r="C438" s="164"/>
      <c r="D438" s="272" t="s">
        <v>248</v>
      </c>
      <c r="E438" s="265" t="s">
        <v>418</v>
      </c>
      <c r="F438" s="128">
        <v>2</v>
      </c>
      <c r="G438" s="276"/>
      <c r="H438" s="276">
        <v>60</v>
      </c>
      <c r="I438" s="291">
        <v>30</v>
      </c>
      <c r="J438" s="291"/>
      <c r="K438" s="263" t="str">
        <f t="shared" si="20"/>
        <v/>
      </c>
      <c r="L438" s="263">
        <f t="shared" si="21"/>
        <v>1.2100000000000002</v>
      </c>
      <c r="M438" s="188">
        <f t="shared" si="19"/>
        <v>48.4</v>
      </c>
      <c r="N438" s="329"/>
      <c r="O438" s="408"/>
      <c r="P438" s="414"/>
      <c r="Q438" s="329"/>
      <c r="R438" s="414"/>
      <c r="S438" s="329"/>
      <c r="T438" s="329"/>
      <c r="U438" s="335"/>
      <c r="V438" s="332"/>
      <c r="W438" s="335"/>
      <c r="X438" s="332"/>
      <c r="Y438" s="405"/>
      <c r="Z438" s="341"/>
      <c r="AA438" s="341"/>
      <c r="AB438" s="399"/>
      <c r="AC438" s="420"/>
    </row>
    <row r="439" spans="1:29" s="130" customFormat="1" ht="24.75" x14ac:dyDescent="0.25">
      <c r="A439" s="108"/>
      <c r="B439" s="163"/>
      <c r="C439" s="164"/>
      <c r="D439" s="280" t="s">
        <v>462</v>
      </c>
      <c r="E439" s="265" t="s">
        <v>427</v>
      </c>
      <c r="F439" s="128" t="s">
        <v>217</v>
      </c>
      <c r="G439" s="276"/>
      <c r="H439" s="276">
        <v>5</v>
      </c>
      <c r="I439" s="291">
        <v>25</v>
      </c>
      <c r="J439" s="291">
        <v>5</v>
      </c>
      <c r="K439" s="263" t="str">
        <f t="shared" si="20"/>
        <v/>
      </c>
      <c r="L439" s="263">
        <f t="shared" si="21"/>
        <v>1.1000000000000001</v>
      </c>
      <c r="M439" s="188">
        <f t="shared" si="19"/>
        <v>3.7</v>
      </c>
      <c r="N439" s="329"/>
      <c r="O439" s="408"/>
      <c r="P439" s="414"/>
      <c r="Q439" s="329"/>
      <c r="R439" s="414"/>
      <c r="S439" s="329"/>
      <c r="T439" s="329"/>
      <c r="U439" s="335"/>
      <c r="V439" s="332"/>
      <c r="W439" s="335"/>
      <c r="X439" s="332"/>
      <c r="Y439" s="405"/>
      <c r="Z439" s="341"/>
      <c r="AA439" s="341"/>
      <c r="AB439" s="399"/>
      <c r="AC439" s="420"/>
    </row>
    <row r="440" spans="1:29" s="130" customFormat="1" ht="24.75" x14ac:dyDescent="0.25">
      <c r="A440" s="108"/>
      <c r="B440" s="163"/>
      <c r="C440" s="164"/>
      <c r="D440" s="151" t="s">
        <v>516</v>
      </c>
      <c r="E440" s="265" t="s">
        <v>449</v>
      </c>
      <c r="F440" s="128">
        <v>2</v>
      </c>
      <c r="G440" s="276">
        <v>5</v>
      </c>
      <c r="H440" s="276"/>
      <c r="I440" s="291">
        <v>51</v>
      </c>
      <c r="J440" s="291"/>
      <c r="K440" s="263">
        <f t="shared" si="20"/>
        <v>1</v>
      </c>
      <c r="L440" s="263" t="str">
        <f t="shared" si="21"/>
        <v/>
      </c>
      <c r="M440" s="188">
        <f t="shared" si="19"/>
        <v>5</v>
      </c>
      <c r="N440" s="329"/>
      <c r="O440" s="408"/>
      <c r="P440" s="414"/>
      <c r="Q440" s="329"/>
      <c r="R440" s="414"/>
      <c r="S440" s="329"/>
      <c r="T440" s="329"/>
      <c r="U440" s="335"/>
      <c r="V440" s="332"/>
      <c r="W440" s="335"/>
      <c r="X440" s="332"/>
      <c r="Y440" s="405"/>
      <c r="Z440" s="341"/>
      <c r="AA440" s="341"/>
      <c r="AB440" s="399"/>
      <c r="AC440" s="420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91"/>
      <c r="J441" s="291"/>
      <c r="K441" s="263" t="str">
        <f t="shared" si="20"/>
        <v/>
      </c>
      <c r="L441" s="263" t="str">
        <f t="shared" si="21"/>
        <v/>
      </c>
      <c r="M441" s="188">
        <f t="shared" si="19"/>
        <v>0</v>
      </c>
      <c r="N441" s="329"/>
      <c r="O441" s="408"/>
      <c r="P441" s="414"/>
      <c r="Q441" s="329"/>
      <c r="R441" s="414"/>
      <c r="S441" s="329"/>
      <c r="T441" s="329"/>
      <c r="U441" s="335"/>
      <c r="V441" s="332"/>
      <c r="W441" s="335"/>
      <c r="X441" s="332"/>
      <c r="Y441" s="405"/>
      <c r="Z441" s="341"/>
      <c r="AA441" s="341"/>
      <c r="AB441" s="399"/>
      <c r="AC441" s="420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91"/>
      <c r="J442" s="291"/>
      <c r="K442" s="263" t="str">
        <f t="shared" si="20"/>
        <v/>
      </c>
      <c r="L442" s="263" t="str">
        <f t="shared" si="21"/>
        <v/>
      </c>
      <c r="M442" s="188">
        <f t="shared" si="19"/>
        <v>0</v>
      </c>
      <c r="N442" s="329"/>
      <c r="O442" s="408"/>
      <c r="P442" s="414"/>
      <c r="Q442" s="329"/>
      <c r="R442" s="414"/>
      <c r="S442" s="329"/>
      <c r="T442" s="329"/>
      <c r="U442" s="335"/>
      <c r="V442" s="332"/>
      <c r="W442" s="335"/>
      <c r="X442" s="332"/>
      <c r="Y442" s="405"/>
      <c r="Z442" s="341"/>
      <c r="AA442" s="341"/>
      <c r="AB442" s="399"/>
      <c r="AC442" s="420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91"/>
      <c r="J443" s="291"/>
      <c r="K443" s="263" t="str">
        <f t="shared" si="20"/>
        <v/>
      </c>
      <c r="L443" s="263" t="str">
        <f t="shared" si="21"/>
        <v/>
      </c>
      <c r="M443" s="188">
        <f t="shared" si="19"/>
        <v>0</v>
      </c>
      <c r="N443" s="329"/>
      <c r="O443" s="408"/>
      <c r="P443" s="414"/>
      <c r="Q443" s="329"/>
      <c r="R443" s="414"/>
      <c r="S443" s="329"/>
      <c r="T443" s="329"/>
      <c r="U443" s="335"/>
      <c r="V443" s="332"/>
      <c r="W443" s="335"/>
      <c r="X443" s="332"/>
      <c r="Y443" s="405"/>
      <c r="Z443" s="341"/>
      <c r="AA443" s="341"/>
      <c r="AB443" s="399"/>
      <c r="AC443" s="420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91"/>
      <c r="J444" s="291"/>
      <c r="K444" s="263" t="str">
        <f t="shared" si="20"/>
        <v/>
      </c>
      <c r="L444" s="263" t="str">
        <f t="shared" si="21"/>
        <v/>
      </c>
      <c r="M444" s="188">
        <f t="shared" si="19"/>
        <v>0</v>
      </c>
      <c r="N444" s="329"/>
      <c r="O444" s="408"/>
      <c r="P444" s="414"/>
      <c r="Q444" s="329"/>
      <c r="R444" s="414"/>
      <c r="S444" s="329"/>
      <c r="T444" s="329"/>
      <c r="U444" s="335"/>
      <c r="V444" s="332"/>
      <c r="W444" s="335"/>
      <c r="X444" s="332"/>
      <c r="Y444" s="405"/>
      <c r="Z444" s="341"/>
      <c r="AA444" s="341"/>
      <c r="AB444" s="399"/>
      <c r="AC444" s="420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91"/>
      <c r="J445" s="291"/>
      <c r="K445" s="263" t="str">
        <f t="shared" si="20"/>
        <v/>
      </c>
      <c r="L445" s="263" t="str">
        <f t="shared" si="21"/>
        <v/>
      </c>
      <c r="M445" s="188">
        <f t="shared" si="19"/>
        <v>0</v>
      </c>
      <c r="N445" s="329"/>
      <c r="O445" s="408"/>
      <c r="P445" s="414"/>
      <c r="Q445" s="329"/>
      <c r="R445" s="414"/>
      <c r="S445" s="329"/>
      <c r="T445" s="329"/>
      <c r="U445" s="335"/>
      <c r="V445" s="332"/>
      <c r="W445" s="335"/>
      <c r="X445" s="332"/>
      <c r="Y445" s="405"/>
      <c r="Z445" s="341"/>
      <c r="AA445" s="341"/>
      <c r="AB445" s="399"/>
      <c r="AC445" s="420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91"/>
      <c r="J446" s="291"/>
      <c r="K446" s="263" t="str">
        <f t="shared" si="20"/>
        <v/>
      </c>
      <c r="L446" s="263" t="str">
        <f t="shared" si="21"/>
        <v/>
      </c>
      <c r="M446" s="188">
        <f t="shared" si="19"/>
        <v>0</v>
      </c>
      <c r="N446" s="329"/>
      <c r="O446" s="408"/>
      <c r="P446" s="414"/>
      <c r="Q446" s="329"/>
      <c r="R446" s="414"/>
      <c r="S446" s="329"/>
      <c r="T446" s="329"/>
      <c r="U446" s="335"/>
      <c r="V446" s="332"/>
      <c r="W446" s="335"/>
      <c r="X446" s="332"/>
      <c r="Y446" s="405"/>
      <c r="Z446" s="341"/>
      <c r="AA446" s="341"/>
      <c r="AB446" s="399"/>
      <c r="AC446" s="420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91"/>
      <c r="J447" s="291"/>
      <c r="K447" s="263" t="str">
        <f t="shared" si="20"/>
        <v/>
      </c>
      <c r="L447" s="263" t="str">
        <f t="shared" si="21"/>
        <v/>
      </c>
      <c r="M447" s="188">
        <f t="shared" si="19"/>
        <v>0</v>
      </c>
      <c r="N447" s="329"/>
      <c r="O447" s="408"/>
      <c r="P447" s="414"/>
      <c r="Q447" s="329"/>
      <c r="R447" s="414"/>
      <c r="S447" s="329"/>
      <c r="T447" s="329"/>
      <c r="U447" s="335"/>
      <c r="V447" s="332"/>
      <c r="W447" s="335"/>
      <c r="X447" s="332"/>
      <c r="Y447" s="405"/>
      <c r="Z447" s="341"/>
      <c r="AA447" s="341"/>
      <c r="AB447" s="399"/>
      <c r="AC447" s="420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91"/>
      <c r="J448" s="291"/>
      <c r="K448" s="263" t="str">
        <f t="shared" si="20"/>
        <v/>
      </c>
      <c r="L448" s="263" t="str">
        <f t="shared" si="21"/>
        <v/>
      </c>
      <c r="M448" s="188">
        <f t="shared" si="19"/>
        <v>0</v>
      </c>
      <c r="N448" s="329"/>
      <c r="O448" s="408"/>
      <c r="P448" s="414"/>
      <c r="Q448" s="329"/>
      <c r="R448" s="414"/>
      <c r="S448" s="329"/>
      <c r="T448" s="329"/>
      <c r="U448" s="335"/>
      <c r="V448" s="332"/>
      <c r="W448" s="335"/>
      <c r="X448" s="332"/>
      <c r="Y448" s="405"/>
      <c r="Z448" s="341"/>
      <c r="AA448" s="341"/>
      <c r="AB448" s="399"/>
      <c r="AC448" s="420"/>
    </row>
    <row r="449" spans="1:30" s="130" customFormat="1" ht="15" hidden="1" customHeight="1" x14ac:dyDescent="0.25">
      <c r="A449" s="108"/>
      <c r="B449" s="163"/>
      <c r="C449" s="164"/>
      <c r="D449" s="126"/>
      <c r="E449" s="265"/>
      <c r="F449" s="128"/>
      <c r="G449" s="276"/>
      <c r="H449" s="276"/>
      <c r="I449" s="291"/>
      <c r="J449" s="291"/>
      <c r="K449" s="263" t="str">
        <f t="shared" si="20"/>
        <v/>
      </c>
      <c r="L449" s="263" t="str">
        <f t="shared" si="21"/>
        <v/>
      </c>
      <c r="M449" s="188">
        <f t="shared" ref="M449:M554" si="22">ROUND(IF(G449&gt;0,G449*K449,"0")+IF(H449&gt;0,(H449/1.5)*L449,"0"),1)</f>
        <v>0</v>
      </c>
      <c r="N449" s="329"/>
      <c r="O449" s="408"/>
      <c r="P449" s="414"/>
      <c r="Q449" s="329"/>
      <c r="R449" s="414"/>
      <c r="S449" s="329"/>
      <c r="T449" s="329"/>
      <c r="U449" s="335"/>
      <c r="V449" s="332"/>
      <c r="W449" s="335"/>
      <c r="X449" s="332"/>
      <c r="Y449" s="405"/>
      <c r="Z449" s="341"/>
      <c r="AA449" s="341"/>
      <c r="AB449" s="399"/>
      <c r="AC449" s="420"/>
    </row>
    <row r="450" spans="1:30" s="130" customFormat="1" ht="15" x14ac:dyDescent="0.25">
      <c r="A450" s="109"/>
      <c r="B450" s="267">
        <f>SUM(M431:M450)</f>
        <v>454.09999999999997</v>
      </c>
      <c r="C450" s="166"/>
      <c r="D450" s="126"/>
      <c r="E450" s="265"/>
      <c r="F450" s="128"/>
      <c r="G450" s="276"/>
      <c r="H450" s="276"/>
      <c r="I450" s="291"/>
      <c r="J450" s="291"/>
      <c r="K450" s="263" t="str">
        <f t="shared" si="20"/>
        <v/>
      </c>
      <c r="L450" s="263" t="str">
        <f t="shared" si="21"/>
        <v/>
      </c>
      <c r="M450" s="188">
        <f t="shared" si="22"/>
        <v>0</v>
      </c>
      <c r="N450" s="330"/>
      <c r="O450" s="409"/>
      <c r="P450" s="415"/>
      <c r="Q450" s="330"/>
      <c r="R450" s="415"/>
      <c r="S450" s="330"/>
      <c r="T450" s="330"/>
      <c r="U450" s="336"/>
      <c r="V450" s="333"/>
      <c r="W450" s="336"/>
      <c r="X450" s="333"/>
      <c r="Y450" s="406"/>
      <c r="Z450" s="342"/>
      <c r="AA450" s="342"/>
      <c r="AB450" s="400"/>
      <c r="AC450" s="421"/>
    </row>
    <row r="451" spans="1:30" s="130" customFormat="1" ht="15" x14ac:dyDescent="0.25">
      <c r="A451" s="131">
        <v>23</v>
      </c>
      <c r="B451" s="158" t="str">
        <f>'[1]danh sach'!B33</f>
        <v xml:space="preserve">Huỳnh Ngọc </v>
      </c>
      <c r="C451" s="159" t="str">
        <f>'[1]danh sach'!C33</f>
        <v xml:space="preserve">Mai </v>
      </c>
      <c r="D451" s="272" t="s">
        <v>335</v>
      </c>
      <c r="E451" s="265" t="s">
        <v>271</v>
      </c>
      <c r="F451" s="128" t="s">
        <v>216</v>
      </c>
      <c r="G451" s="276">
        <v>30</v>
      </c>
      <c r="H451" s="276"/>
      <c r="I451" s="291">
        <v>36</v>
      </c>
      <c r="J451" s="291"/>
      <c r="K451" s="263">
        <f t="shared" si="20"/>
        <v>1</v>
      </c>
      <c r="L451" s="263" t="str">
        <f t="shared" si="21"/>
        <v/>
      </c>
      <c r="M451" s="188">
        <f t="shared" si="22"/>
        <v>30</v>
      </c>
      <c r="N451" s="328">
        <f>'[2]danh sach'!O33</f>
        <v>124</v>
      </c>
      <c r="O451" s="407"/>
      <c r="P451" s="413">
        <f>SUM(M451:M470)+N451+O451</f>
        <v>496</v>
      </c>
      <c r="Q451" s="328">
        <v>260</v>
      </c>
      <c r="R451" s="413">
        <f>'Mau B2'!L33</f>
        <v>251</v>
      </c>
      <c r="S451" s="328">
        <f>'[2]danh sach'!J33</f>
        <v>310</v>
      </c>
      <c r="T451" s="328">
        <f>'[3]danh sach'!R32</f>
        <v>186</v>
      </c>
      <c r="U451" s="334">
        <v>500</v>
      </c>
      <c r="V451" s="331">
        <f>U451</f>
        <v>500</v>
      </c>
      <c r="W451" s="334">
        <v>360</v>
      </c>
      <c r="X451" s="331">
        <f>W451</f>
        <v>360</v>
      </c>
      <c r="Y451" s="404">
        <f>ROUND((P451-T451),1)</f>
        <v>310</v>
      </c>
      <c r="Z451" s="340">
        <f>IF(OR(SUM(V451:V470)="",SUM(Q451:Q470)=""),0,ROUND(IF(SUM(U451:U470)=500,(SUM(Q451:Q470)-SUM(V451:V470))/3.2,IF(SUM(U451:U470)=600,(SUM(Q451:Q470)-SUM(V451:V470))/2.8,0)),1))</f>
        <v>-75</v>
      </c>
      <c r="AA451" s="340">
        <f>IF(OR(SUM(X451:X470)="",SUM(R451:R470)=""),0,ROUND(IF(SUM(W451:W470)=360,(SUM(R451:R470)-SUM(X451:X470))/3.2,IF(SUM(W451:W470)=260,(SUM(R451:R470)-SUM(X451:X470))/2.8,0)),1))</f>
        <v>-34.1</v>
      </c>
      <c r="AB451" s="398">
        <v>79.7</v>
      </c>
      <c r="AC451" s="419">
        <f>SUM(Y451:AA470)</f>
        <v>200.9</v>
      </c>
      <c r="AD451" s="130" t="s">
        <v>536</v>
      </c>
    </row>
    <row r="452" spans="1:30" s="130" customFormat="1" ht="15" x14ac:dyDescent="0.25">
      <c r="A452" s="108"/>
      <c r="B452" s="163"/>
      <c r="C452" s="164"/>
      <c r="D452" s="272" t="s">
        <v>272</v>
      </c>
      <c r="E452" s="265" t="s">
        <v>419</v>
      </c>
      <c r="F452" s="128" t="s">
        <v>216</v>
      </c>
      <c r="G452" s="276"/>
      <c r="H452" s="276">
        <v>60</v>
      </c>
      <c r="I452" s="291">
        <v>20</v>
      </c>
      <c r="J452" s="291"/>
      <c r="K452" s="263" t="str">
        <f t="shared" si="20"/>
        <v/>
      </c>
      <c r="L452" s="263">
        <f t="shared" si="21"/>
        <v>1</v>
      </c>
      <c r="M452" s="188">
        <f t="shared" si="22"/>
        <v>40</v>
      </c>
      <c r="N452" s="329"/>
      <c r="O452" s="408"/>
      <c r="P452" s="414"/>
      <c r="Q452" s="329"/>
      <c r="R452" s="414"/>
      <c r="S452" s="329"/>
      <c r="T452" s="329"/>
      <c r="U452" s="335"/>
      <c r="V452" s="332"/>
      <c r="W452" s="335"/>
      <c r="X452" s="332"/>
      <c r="Y452" s="405"/>
      <c r="Z452" s="341"/>
      <c r="AA452" s="341"/>
      <c r="AB452" s="399"/>
      <c r="AC452" s="420"/>
    </row>
    <row r="453" spans="1:30" s="130" customFormat="1" ht="15" x14ac:dyDescent="0.25">
      <c r="A453" s="108"/>
      <c r="B453" s="163"/>
      <c r="C453" s="164"/>
      <c r="D453" s="272" t="s">
        <v>272</v>
      </c>
      <c r="E453" s="265" t="s">
        <v>420</v>
      </c>
      <c r="F453" s="128" t="s">
        <v>216</v>
      </c>
      <c r="G453" s="276"/>
      <c r="H453" s="276">
        <v>60</v>
      </c>
      <c r="I453" s="291">
        <v>20</v>
      </c>
      <c r="J453" s="291"/>
      <c r="K453" s="263" t="str">
        <f t="shared" si="20"/>
        <v/>
      </c>
      <c r="L453" s="263">
        <f t="shared" si="21"/>
        <v>1</v>
      </c>
      <c r="M453" s="188">
        <f t="shared" si="22"/>
        <v>40</v>
      </c>
      <c r="N453" s="329"/>
      <c r="O453" s="408"/>
      <c r="P453" s="414"/>
      <c r="Q453" s="329"/>
      <c r="R453" s="414"/>
      <c r="S453" s="329"/>
      <c r="T453" s="329"/>
      <c r="U453" s="335"/>
      <c r="V453" s="332"/>
      <c r="W453" s="335"/>
      <c r="X453" s="332"/>
      <c r="Y453" s="405"/>
      <c r="Z453" s="341"/>
      <c r="AA453" s="341"/>
      <c r="AB453" s="399"/>
      <c r="AC453" s="420"/>
    </row>
    <row r="454" spans="1:30" s="130" customFormat="1" ht="15" x14ac:dyDescent="0.25">
      <c r="A454" s="108"/>
      <c r="B454" s="163"/>
      <c r="C454" s="164"/>
      <c r="D454" s="272" t="s">
        <v>274</v>
      </c>
      <c r="E454" s="265" t="s">
        <v>419</v>
      </c>
      <c r="F454" s="128" t="s">
        <v>216</v>
      </c>
      <c r="G454" s="276"/>
      <c r="H454" s="276">
        <v>90</v>
      </c>
      <c r="I454" s="291">
        <v>20</v>
      </c>
      <c r="J454" s="291"/>
      <c r="K454" s="263" t="str">
        <f t="shared" si="20"/>
        <v/>
      </c>
      <c r="L454" s="263">
        <f t="shared" si="21"/>
        <v>1</v>
      </c>
      <c r="M454" s="188">
        <f t="shared" si="22"/>
        <v>60</v>
      </c>
      <c r="N454" s="329"/>
      <c r="O454" s="408"/>
      <c r="P454" s="414"/>
      <c r="Q454" s="329"/>
      <c r="R454" s="414"/>
      <c r="S454" s="329"/>
      <c r="T454" s="329"/>
      <c r="U454" s="335"/>
      <c r="V454" s="332"/>
      <c r="W454" s="335"/>
      <c r="X454" s="332"/>
      <c r="Y454" s="405"/>
      <c r="Z454" s="341"/>
      <c r="AA454" s="341"/>
      <c r="AB454" s="399"/>
      <c r="AC454" s="420"/>
    </row>
    <row r="455" spans="1:30" s="130" customFormat="1" ht="15" x14ac:dyDescent="0.25">
      <c r="A455" s="108"/>
      <c r="B455" s="163"/>
      <c r="C455" s="164"/>
      <c r="D455" s="272" t="s">
        <v>274</v>
      </c>
      <c r="E455" s="265" t="s">
        <v>420</v>
      </c>
      <c r="F455" s="128">
        <v>1</v>
      </c>
      <c r="G455" s="276"/>
      <c r="H455" s="276">
        <v>90</v>
      </c>
      <c r="I455" s="291">
        <v>20</v>
      </c>
      <c r="J455" s="291"/>
      <c r="K455" s="263" t="str">
        <f t="shared" si="20"/>
        <v/>
      </c>
      <c r="L455" s="263">
        <f t="shared" si="21"/>
        <v>1</v>
      </c>
      <c r="M455" s="188">
        <f t="shared" si="22"/>
        <v>60</v>
      </c>
      <c r="N455" s="329"/>
      <c r="O455" s="408"/>
      <c r="P455" s="414"/>
      <c r="Q455" s="329"/>
      <c r="R455" s="414"/>
      <c r="S455" s="329"/>
      <c r="T455" s="329"/>
      <c r="U455" s="335"/>
      <c r="V455" s="332"/>
      <c r="W455" s="335"/>
      <c r="X455" s="332"/>
      <c r="Y455" s="405"/>
      <c r="Z455" s="341"/>
      <c r="AA455" s="341"/>
      <c r="AB455" s="399"/>
      <c r="AC455" s="420"/>
    </row>
    <row r="456" spans="1:30" s="130" customFormat="1" ht="15" x14ac:dyDescent="0.25">
      <c r="A456" s="108"/>
      <c r="B456" s="163"/>
      <c r="C456" s="164"/>
      <c r="D456" s="272" t="s">
        <v>275</v>
      </c>
      <c r="E456" s="265" t="s">
        <v>336</v>
      </c>
      <c r="F456" s="128" t="s">
        <v>217</v>
      </c>
      <c r="G456" s="276"/>
      <c r="H456" s="276" t="s">
        <v>273</v>
      </c>
      <c r="I456" s="291">
        <v>26</v>
      </c>
      <c r="J456" s="291"/>
      <c r="K456" s="263" t="str">
        <f t="shared" si="20"/>
        <v/>
      </c>
      <c r="L456" s="263">
        <f t="shared" si="21"/>
        <v>1</v>
      </c>
      <c r="M456" s="188">
        <f t="shared" si="22"/>
        <v>80</v>
      </c>
      <c r="N456" s="329"/>
      <c r="O456" s="408"/>
      <c r="P456" s="414"/>
      <c r="Q456" s="329"/>
      <c r="R456" s="414"/>
      <c r="S456" s="329"/>
      <c r="T456" s="329"/>
      <c r="U456" s="335"/>
      <c r="V456" s="332"/>
      <c r="W456" s="335"/>
      <c r="X456" s="332"/>
      <c r="Y456" s="405"/>
      <c r="Z456" s="341"/>
      <c r="AA456" s="341"/>
      <c r="AB456" s="399"/>
      <c r="AC456" s="420"/>
    </row>
    <row r="457" spans="1:30" s="130" customFormat="1" ht="24.75" x14ac:dyDescent="0.25">
      <c r="A457" s="108"/>
      <c r="B457" s="163"/>
      <c r="C457" s="164"/>
      <c r="D457" s="280" t="s">
        <v>337</v>
      </c>
      <c r="E457" s="265" t="s">
        <v>338</v>
      </c>
      <c r="F457" s="128" t="s">
        <v>217</v>
      </c>
      <c r="G457" s="276">
        <v>45</v>
      </c>
      <c r="H457" s="276"/>
      <c r="I457" s="291">
        <v>50</v>
      </c>
      <c r="J457" s="291"/>
      <c r="K457" s="263">
        <f t="shared" si="20"/>
        <v>1</v>
      </c>
      <c r="L457" s="263" t="str">
        <f t="shared" si="21"/>
        <v/>
      </c>
      <c r="M457" s="188">
        <f t="shared" si="22"/>
        <v>45</v>
      </c>
      <c r="N457" s="329"/>
      <c r="O457" s="408"/>
      <c r="P457" s="414"/>
      <c r="Q457" s="329"/>
      <c r="R457" s="414"/>
      <c r="S457" s="329"/>
      <c r="T457" s="329"/>
      <c r="U457" s="335"/>
      <c r="V457" s="332"/>
      <c r="W457" s="335"/>
      <c r="X457" s="332"/>
      <c r="Y457" s="405"/>
      <c r="Z457" s="341"/>
      <c r="AA457" s="341"/>
      <c r="AB457" s="399"/>
      <c r="AC457" s="420"/>
    </row>
    <row r="458" spans="1:30" s="130" customFormat="1" ht="24.75" x14ac:dyDescent="0.25">
      <c r="A458" s="108"/>
      <c r="B458" s="163"/>
      <c r="C458" s="164"/>
      <c r="D458" s="151" t="s">
        <v>507</v>
      </c>
      <c r="E458" s="265" t="s">
        <v>271</v>
      </c>
      <c r="F458" s="128">
        <v>2</v>
      </c>
      <c r="G458" s="276">
        <v>6</v>
      </c>
      <c r="H458" s="276"/>
      <c r="I458" s="291">
        <v>53</v>
      </c>
      <c r="J458" s="291"/>
      <c r="K458" s="263">
        <f t="shared" si="20"/>
        <v>1</v>
      </c>
      <c r="L458" s="263" t="str">
        <f t="shared" si="21"/>
        <v/>
      </c>
      <c r="M458" s="188">
        <f t="shared" si="22"/>
        <v>6</v>
      </c>
      <c r="N458" s="329"/>
      <c r="O458" s="408"/>
      <c r="P458" s="414"/>
      <c r="Q458" s="329"/>
      <c r="R458" s="414"/>
      <c r="S458" s="329"/>
      <c r="T458" s="329"/>
      <c r="U458" s="335"/>
      <c r="V458" s="332"/>
      <c r="W458" s="335"/>
      <c r="X458" s="332"/>
      <c r="Y458" s="405"/>
      <c r="Z458" s="341"/>
      <c r="AA458" s="341"/>
      <c r="AB458" s="399"/>
      <c r="AC458" s="420"/>
    </row>
    <row r="459" spans="1:30" s="130" customFormat="1" ht="24.75" x14ac:dyDescent="0.25">
      <c r="A459" s="108"/>
      <c r="B459" s="163"/>
      <c r="C459" s="164"/>
      <c r="D459" s="151" t="s">
        <v>507</v>
      </c>
      <c r="E459" s="265" t="s">
        <v>338</v>
      </c>
      <c r="F459" s="128">
        <v>2</v>
      </c>
      <c r="G459" s="276">
        <v>6</v>
      </c>
      <c r="H459" s="276"/>
      <c r="I459" s="291">
        <v>50</v>
      </c>
      <c r="J459" s="291"/>
      <c r="K459" s="263">
        <f t="shared" si="20"/>
        <v>1</v>
      </c>
      <c r="L459" s="263" t="str">
        <f t="shared" si="21"/>
        <v/>
      </c>
      <c r="M459" s="188">
        <f t="shared" si="22"/>
        <v>6</v>
      </c>
      <c r="N459" s="329"/>
      <c r="O459" s="408"/>
      <c r="P459" s="414"/>
      <c r="Q459" s="329"/>
      <c r="R459" s="414"/>
      <c r="S459" s="329"/>
      <c r="T459" s="329"/>
      <c r="U459" s="335"/>
      <c r="V459" s="332"/>
      <c r="W459" s="335"/>
      <c r="X459" s="332"/>
      <c r="Y459" s="405"/>
      <c r="Z459" s="341"/>
      <c r="AA459" s="341"/>
      <c r="AB459" s="399"/>
      <c r="AC459" s="420"/>
    </row>
    <row r="460" spans="1:30" s="130" customFormat="1" ht="24.75" x14ac:dyDescent="0.25">
      <c r="A460" s="108"/>
      <c r="B460" s="163"/>
      <c r="C460" s="164"/>
      <c r="D460" s="151" t="s">
        <v>511</v>
      </c>
      <c r="E460" s="265" t="s">
        <v>259</v>
      </c>
      <c r="F460" s="128">
        <v>2</v>
      </c>
      <c r="G460" s="276">
        <v>5</v>
      </c>
      <c r="H460" s="276"/>
      <c r="I460" s="291">
        <v>12</v>
      </c>
      <c r="J460" s="291"/>
      <c r="K460" s="263">
        <f t="shared" si="20"/>
        <v>1</v>
      </c>
      <c r="L460" s="263" t="str">
        <f t="shared" si="21"/>
        <v/>
      </c>
      <c r="M460" s="188">
        <f t="shared" si="22"/>
        <v>5</v>
      </c>
      <c r="N460" s="329"/>
      <c r="O460" s="408"/>
      <c r="P460" s="414"/>
      <c r="Q460" s="329"/>
      <c r="R460" s="414"/>
      <c r="S460" s="329"/>
      <c r="T460" s="329"/>
      <c r="U460" s="335"/>
      <c r="V460" s="332"/>
      <c r="W460" s="335"/>
      <c r="X460" s="332"/>
      <c r="Y460" s="405"/>
      <c r="Z460" s="341"/>
      <c r="AA460" s="341"/>
      <c r="AB460" s="399"/>
      <c r="AC460" s="420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91"/>
      <c r="J461" s="291"/>
      <c r="K461" s="263" t="str">
        <f t="shared" si="20"/>
        <v/>
      </c>
      <c r="L461" s="263" t="str">
        <f t="shared" si="21"/>
        <v/>
      </c>
      <c r="M461" s="188">
        <f t="shared" si="22"/>
        <v>0</v>
      </c>
      <c r="N461" s="329"/>
      <c r="O461" s="408"/>
      <c r="P461" s="414"/>
      <c r="Q461" s="329"/>
      <c r="R461" s="414"/>
      <c r="S461" s="329"/>
      <c r="T461" s="329"/>
      <c r="U461" s="335"/>
      <c r="V461" s="332"/>
      <c r="W461" s="335"/>
      <c r="X461" s="332"/>
      <c r="Y461" s="405"/>
      <c r="Z461" s="341"/>
      <c r="AA461" s="341"/>
      <c r="AB461" s="399"/>
      <c r="AC461" s="420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91"/>
      <c r="J462" s="291"/>
      <c r="K462" s="263" t="str">
        <f t="shared" si="20"/>
        <v/>
      </c>
      <c r="L462" s="263" t="str">
        <f t="shared" si="21"/>
        <v/>
      </c>
      <c r="M462" s="188">
        <f t="shared" si="22"/>
        <v>0</v>
      </c>
      <c r="N462" s="329"/>
      <c r="O462" s="408"/>
      <c r="P462" s="414"/>
      <c r="Q462" s="329"/>
      <c r="R462" s="414"/>
      <c r="S462" s="329"/>
      <c r="T462" s="329"/>
      <c r="U462" s="335"/>
      <c r="V462" s="332"/>
      <c r="W462" s="335"/>
      <c r="X462" s="332"/>
      <c r="Y462" s="405"/>
      <c r="Z462" s="341"/>
      <c r="AA462" s="341"/>
      <c r="AB462" s="399"/>
      <c r="AC462" s="420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91"/>
      <c r="J463" s="291"/>
      <c r="K463" s="263" t="str">
        <f t="shared" si="20"/>
        <v/>
      </c>
      <c r="L463" s="263" t="str">
        <f t="shared" si="21"/>
        <v/>
      </c>
      <c r="M463" s="188">
        <f t="shared" si="22"/>
        <v>0</v>
      </c>
      <c r="N463" s="329"/>
      <c r="O463" s="408"/>
      <c r="P463" s="414"/>
      <c r="Q463" s="329"/>
      <c r="R463" s="414"/>
      <c r="S463" s="329"/>
      <c r="T463" s="329"/>
      <c r="U463" s="335"/>
      <c r="V463" s="332"/>
      <c r="W463" s="335"/>
      <c r="X463" s="332"/>
      <c r="Y463" s="405"/>
      <c r="Z463" s="341"/>
      <c r="AA463" s="341"/>
      <c r="AB463" s="399"/>
      <c r="AC463" s="420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91"/>
      <c r="J464" s="291"/>
      <c r="K464" s="263" t="str">
        <f t="shared" si="20"/>
        <v/>
      </c>
      <c r="L464" s="263" t="str">
        <f t="shared" si="21"/>
        <v/>
      </c>
      <c r="M464" s="188">
        <f t="shared" si="22"/>
        <v>0</v>
      </c>
      <c r="N464" s="329"/>
      <c r="O464" s="408"/>
      <c r="P464" s="414"/>
      <c r="Q464" s="329"/>
      <c r="R464" s="414"/>
      <c r="S464" s="329"/>
      <c r="T464" s="329"/>
      <c r="U464" s="335"/>
      <c r="V464" s="332"/>
      <c r="W464" s="335"/>
      <c r="X464" s="332"/>
      <c r="Y464" s="405"/>
      <c r="Z464" s="341"/>
      <c r="AA464" s="341"/>
      <c r="AB464" s="399"/>
      <c r="AC464" s="420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91"/>
      <c r="J465" s="291"/>
      <c r="K465" s="263" t="str">
        <f t="shared" si="20"/>
        <v/>
      </c>
      <c r="L465" s="263" t="str">
        <f t="shared" si="21"/>
        <v/>
      </c>
      <c r="M465" s="188">
        <f t="shared" si="22"/>
        <v>0</v>
      </c>
      <c r="N465" s="329"/>
      <c r="O465" s="408"/>
      <c r="P465" s="414"/>
      <c r="Q465" s="329"/>
      <c r="R465" s="414"/>
      <c r="S465" s="329"/>
      <c r="T465" s="329"/>
      <c r="U465" s="335"/>
      <c r="V465" s="332"/>
      <c r="W465" s="335"/>
      <c r="X465" s="332"/>
      <c r="Y465" s="405"/>
      <c r="Z465" s="341"/>
      <c r="AA465" s="341"/>
      <c r="AB465" s="399"/>
      <c r="AC465" s="420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91"/>
      <c r="J466" s="291"/>
      <c r="K466" s="263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263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8">
        <f t="shared" si="22"/>
        <v>0</v>
      </c>
      <c r="N466" s="329"/>
      <c r="O466" s="408"/>
      <c r="P466" s="414"/>
      <c r="Q466" s="329"/>
      <c r="R466" s="414"/>
      <c r="S466" s="329"/>
      <c r="T466" s="329"/>
      <c r="U466" s="335"/>
      <c r="V466" s="332"/>
      <c r="W466" s="335"/>
      <c r="X466" s="332"/>
      <c r="Y466" s="405"/>
      <c r="Z466" s="341"/>
      <c r="AA466" s="341"/>
      <c r="AB466" s="399"/>
      <c r="AC466" s="420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91"/>
      <c r="J467" s="291"/>
      <c r="K467" s="263" t="str">
        <f t="shared" si="23"/>
        <v/>
      </c>
      <c r="L467" s="263" t="str">
        <f t="shared" si="24"/>
        <v/>
      </c>
      <c r="M467" s="188">
        <f t="shared" si="22"/>
        <v>0</v>
      </c>
      <c r="N467" s="329"/>
      <c r="O467" s="408"/>
      <c r="P467" s="414"/>
      <c r="Q467" s="329"/>
      <c r="R467" s="414"/>
      <c r="S467" s="329"/>
      <c r="T467" s="329"/>
      <c r="U467" s="335"/>
      <c r="V467" s="332"/>
      <c r="W467" s="335"/>
      <c r="X467" s="332"/>
      <c r="Y467" s="405"/>
      <c r="Z467" s="341"/>
      <c r="AA467" s="341"/>
      <c r="AB467" s="399"/>
      <c r="AC467" s="420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91"/>
      <c r="J468" s="291"/>
      <c r="K468" s="263" t="str">
        <f t="shared" si="23"/>
        <v/>
      </c>
      <c r="L468" s="263" t="str">
        <f t="shared" si="24"/>
        <v/>
      </c>
      <c r="M468" s="188">
        <f t="shared" si="22"/>
        <v>0</v>
      </c>
      <c r="N468" s="329"/>
      <c r="O468" s="408"/>
      <c r="P468" s="414"/>
      <c r="Q468" s="329"/>
      <c r="R468" s="414"/>
      <c r="S468" s="329"/>
      <c r="T468" s="329"/>
      <c r="U468" s="335"/>
      <c r="V468" s="332"/>
      <c r="W468" s="335"/>
      <c r="X468" s="332"/>
      <c r="Y468" s="405"/>
      <c r="Z468" s="341"/>
      <c r="AA468" s="341"/>
      <c r="AB468" s="399"/>
      <c r="AC468" s="420"/>
    </row>
    <row r="469" spans="1:30" s="130" customFormat="1" ht="15" hidden="1" customHeight="1" x14ac:dyDescent="0.25">
      <c r="A469" s="108"/>
      <c r="B469" s="163"/>
      <c r="C469" s="164"/>
      <c r="D469" s="126"/>
      <c r="E469" s="265"/>
      <c r="F469" s="128"/>
      <c r="G469" s="276"/>
      <c r="H469" s="276"/>
      <c r="I469" s="291"/>
      <c r="J469" s="291"/>
      <c r="K469" s="263" t="str">
        <f t="shared" si="23"/>
        <v/>
      </c>
      <c r="L469" s="263" t="str">
        <f t="shared" si="24"/>
        <v/>
      </c>
      <c r="M469" s="188">
        <f t="shared" si="22"/>
        <v>0</v>
      </c>
      <c r="N469" s="329"/>
      <c r="O469" s="408"/>
      <c r="P469" s="414"/>
      <c r="Q469" s="329"/>
      <c r="R469" s="414"/>
      <c r="S469" s="329"/>
      <c r="T469" s="329"/>
      <c r="U469" s="335"/>
      <c r="V469" s="332"/>
      <c r="W469" s="335"/>
      <c r="X469" s="332"/>
      <c r="Y469" s="405"/>
      <c r="Z469" s="341"/>
      <c r="AA469" s="341"/>
      <c r="AB469" s="399"/>
      <c r="AC469" s="420"/>
    </row>
    <row r="470" spans="1:30" s="130" customFormat="1" ht="15" x14ac:dyDescent="0.25">
      <c r="A470" s="109"/>
      <c r="B470" s="267">
        <f>SUM(M451:M470)</f>
        <v>372</v>
      </c>
      <c r="C470" s="166"/>
      <c r="D470" s="126"/>
      <c r="E470" s="265"/>
      <c r="F470" s="128"/>
      <c r="G470" s="276"/>
      <c r="H470" s="276"/>
      <c r="I470" s="291"/>
      <c r="J470" s="291"/>
      <c r="K470" s="263" t="str">
        <f t="shared" si="23"/>
        <v/>
      </c>
      <c r="L470" s="263" t="str">
        <f t="shared" si="24"/>
        <v/>
      </c>
      <c r="M470" s="188">
        <f t="shared" si="22"/>
        <v>0</v>
      </c>
      <c r="N470" s="330"/>
      <c r="O470" s="409"/>
      <c r="P470" s="415"/>
      <c r="Q470" s="330"/>
      <c r="R470" s="415"/>
      <c r="S470" s="330"/>
      <c r="T470" s="330"/>
      <c r="U470" s="336"/>
      <c r="V470" s="333"/>
      <c r="W470" s="336"/>
      <c r="X470" s="333"/>
      <c r="Y470" s="406"/>
      <c r="Z470" s="342"/>
      <c r="AA470" s="342"/>
      <c r="AB470" s="400"/>
      <c r="AC470" s="421"/>
    </row>
    <row r="471" spans="1:30" s="130" customFormat="1" ht="15" x14ac:dyDescent="0.25">
      <c r="A471" s="131">
        <v>24</v>
      </c>
      <c r="B471" s="158" t="str">
        <f>'[1]danh sach'!B34</f>
        <v>Đặng Đức</v>
      </c>
      <c r="C471" s="159" t="str">
        <f>'[1]danh sach'!C34</f>
        <v xml:space="preserve">Minh </v>
      </c>
      <c r="D471" s="272" t="s">
        <v>270</v>
      </c>
      <c r="E471" s="265" t="s">
        <v>339</v>
      </c>
      <c r="F471" s="128" t="s">
        <v>216</v>
      </c>
      <c r="G471" s="276">
        <v>30</v>
      </c>
      <c r="H471" s="276"/>
      <c r="I471" s="291">
        <v>28</v>
      </c>
      <c r="J471" s="291"/>
      <c r="K471" s="263">
        <f t="shared" si="23"/>
        <v>1</v>
      </c>
      <c r="L471" s="263" t="str">
        <f t="shared" si="24"/>
        <v/>
      </c>
      <c r="M471" s="188">
        <f t="shared" si="22"/>
        <v>30</v>
      </c>
      <c r="N471" s="328">
        <f>'[2]danh sach'!O34</f>
        <v>43.5</v>
      </c>
      <c r="O471" s="407"/>
      <c r="P471" s="413">
        <f>SUM(M471:M490)+N471+O471</f>
        <v>413.5</v>
      </c>
      <c r="Q471" s="328">
        <v>458</v>
      </c>
      <c r="R471" s="413">
        <f>'Mau B2'!L34</f>
        <v>287.5</v>
      </c>
      <c r="S471" s="328">
        <f>'[2]danh sach'!J34</f>
        <v>290</v>
      </c>
      <c r="T471" s="328">
        <f>'[3]danh sach'!R33</f>
        <v>246.5</v>
      </c>
      <c r="U471" s="334">
        <v>500</v>
      </c>
      <c r="V471" s="331">
        <f>U471</f>
        <v>500</v>
      </c>
      <c r="W471" s="334">
        <v>360</v>
      </c>
      <c r="X471" s="331">
        <f>W471</f>
        <v>360</v>
      </c>
      <c r="Y471" s="404">
        <f>ROUND((P471-T471),1)</f>
        <v>167</v>
      </c>
      <c r="Z471" s="340">
        <f>IF(OR(SUM(V471:V490)="",SUM(Q471:Q490)=""),0,ROUND(IF(SUM(U471:U490)=500,(SUM(Q471:Q490)-SUM(V471:V490))/3.2,IF(SUM(U471:U490)=600,(SUM(Q471:Q490)-SUM(V471:V490))/2.8,0)),1))</f>
        <v>-13.1</v>
      </c>
      <c r="AA471" s="340">
        <f>IF(OR(SUM(X471:X490)="",SUM(R471:R490)=""),0,ROUND(IF(SUM(W471:W490)=360,(SUM(R471:R490)-SUM(X471:X490))/3.2,IF(SUM(W471:W490)=260,(SUM(R471:R490)-SUM(X471:X490))/2.8,0)),1))</f>
        <v>-22.7</v>
      </c>
      <c r="AB471" s="398">
        <v>15.2</v>
      </c>
      <c r="AC471" s="419">
        <f>SUM(Y471:AA490)</f>
        <v>131.20000000000002</v>
      </c>
      <c r="AD471" s="130" t="s">
        <v>536</v>
      </c>
    </row>
    <row r="472" spans="1:30" s="130" customFormat="1" ht="15" x14ac:dyDescent="0.25">
      <c r="A472" s="108"/>
      <c r="B472" s="163"/>
      <c r="C472" s="164"/>
      <c r="D472" s="272" t="s">
        <v>272</v>
      </c>
      <c r="E472" s="265" t="s">
        <v>339</v>
      </c>
      <c r="F472" s="128" t="s">
        <v>216</v>
      </c>
      <c r="G472" s="276"/>
      <c r="H472" s="276">
        <v>60</v>
      </c>
      <c r="I472" s="291">
        <v>28</v>
      </c>
      <c r="J472" s="291"/>
      <c r="K472" s="263" t="str">
        <f t="shared" si="23"/>
        <v/>
      </c>
      <c r="L472" s="263">
        <f t="shared" si="24"/>
        <v>1</v>
      </c>
      <c r="M472" s="188">
        <f t="shared" si="22"/>
        <v>40</v>
      </c>
      <c r="N472" s="329"/>
      <c r="O472" s="408"/>
      <c r="P472" s="414"/>
      <c r="Q472" s="329"/>
      <c r="R472" s="414"/>
      <c r="S472" s="329"/>
      <c r="T472" s="329"/>
      <c r="U472" s="335"/>
      <c r="V472" s="332"/>
      <c r="W472" s="335"/>
      <c r="X472" s="332"/>
      <c r="Y472" s="405"/>
      <c r="Z472" s="341"/>
      <c r="AA472" s="341"/>
      <c r="AB472" s="399"/>
      <c r="AC472" s="420"/>
    </row>
    <row r="473" spans="1:30" s="130" customFormat="1" ht="15" x14ac:dyDescent="0.25">
      <c r="A473" s="108"/>
      <c r="B473" s="163"/>
      <c r="C473" s="164"/>
      <c r="D473" s="272" t="s">
        <v>274</v>
      </c>
      <c r="E473" s="265" t="s">
        <v>339</v>
      </c>
      <c r="F473" s="128" t="s">
        <v>216</v>
      </c>
      <c r="G473" s="276"/>
      <c r="H473" s="276">
        <v>90</v>
      </c>
      <c r="I473" s="291">
        <v>28</v>
      </c>
      <c r="J473" s="291"/>
      <c r="K473" s="263" t="str">
        <f t="shared" si="23"/>
        <v/>
      </c>
      <c r="L473" s="263">
        <f t="shared" si="24"/>
        <v>1</v>
      </c>
      <c r="M473" s="188">
        <f t="shared" si="22"/>
        <v>60</v>
      </c>
      <c r="N473" s="329"/>
      <c r="O473" s="408"/>
      <c r="P473" s="414"/>
      <c r="Q473" s="329"/>
      <c r="R473" s="414"/>
      <c r="S473" s="329"/>
      <c r="T473" s="329"/>
      <c r="U473" s="335"/>
      <c r="V473" s="332"/>
      <c r="W473" s="335"/>
      <c r="X473" s="332"/>
      <c r="Y473" s="405"/>
      <c r="Z473" s="341"/>
      <c r="AA473" s="341"/>
      <c r="AB473" s="399"/>
      <c r="AC473" s="420"/>
    </row>
    <row r="474" spans="1:30" s="130" customFormat="1" ht="15" x14ac:dyDescent="0.25">
      <c r="A474" s="108"/>
      <c r="B474" s="163"/>
      <c r="C474" s="164"/>
      <c r="D474" s="272" t="s">
        <v>270</v>
      </c>
      <c r="E474" s="265" t="s">
        <v>340</v>
      </c>
      <c r="F474" s="128" t="s">
        <v>216</v>
      </c>
      <c r="G474" s="276">
        <v>30</v>
      </c>
      <c r="H474" s="276"/>
      <c r="I474" s="291">
        <v>42</v>
      </c>
      <c r="J474" s="291"/>
      <c r="K474" s="263">
        <f t="shared" si="23"/>
        <v>1</v>
      </c>
      <c r="L474" s="263" t="str">
        <f t="shared" si="24"/>
        <v/>
      </c>
      <c r="M474" s="188">
        <f t="shared" si="22"/>
        <v>30</v>
      </c>
      <c r="N474" s="329"/>
      <c r="O474" s="408"/>
      <c r="P474" s="414"/>
      <c r="Q474" s="329"/>
      <c r="R474" s="414"/>
      <c r="S474" s="329"/>
      <c r="T474" s="329"/>
      <c r="U474" s="335"/>
      <c r="V474" s="332"/>
      <c r="W474" s="335"/>
      <c r="X474" s="332"/>
      <c r="Y474" s="405"/>
      <c r="Z474" s="341"/>
      <c r="AA474" s="341"/>
      <c r="AB474" s="399"/>
      <c r="AC474" s="420"/>
    </row>
    <row r="475" spans="1:30" s="130" customFormat="1" ht="15" x14ac:dyDescent="0.25">
      <c r="A475" s="108"/>
      <c r="B475" s="163"/>
      <c r="C475" s="164"/>
      <c r="D475" s="272" t="s">
        <v>275</v>
      </c>
      <c r="E475" s="265" t="s">
        <v>419</v>
      </c>
      <c r="F475" s="128" t="s">
        <v>217</v>
      </c>
      <c r="G475" s="276"/>
      <c r="H475" s="276">
        <v>120</v>
      </c>
      <c r="I475" s="291">
        <v>25</v>
      </c>
      <c r="J475" s="291"/>
      <c r="K475" s="263" t="str">
        <f t="shared" si="23"/>
        <v/>
      </c>
      <c r="L475" s="263">
        <f t="shared" si="24"/>
        <v>1</v>
      </c>
      <c r="M475" s="188">
        <f t="shared" si="22"/>
        <v>80</v>
      </c>
      <c r="N475" s="329"/>
      <c r="O475" s="408"/>
      <c r="P475" s="414"/>
      <c r="Q475" s="329"/>
      <c r="R475" s="414"/>
      <c r="S475" s="329"/>
      <c r="T475" s="329"/>
      <c r="U475" s="335"/>
      <c r="V475" s="332"/>
      <c r="W475" s="335"/>
      <c r="X475" s="332"/>
      <c r="Y475" s="405"/>
      <c r="Z475" s="341"/>
      <c r="AA475" s="341"/>
      <c r="AB475" s="399"/>
      <c r="AC475" s="420"/>
    </row>
    <row r="476" spans="1:30" s="130" customFormat="1" ht="15" x14ac:dyDescent="0.25">
      <c r="A476" s="108"/>
      <c r="B476" s="163"/>
      <c r="C476" s="164"/>
      <c r="D476" s="272" t="s">
        <v>275</v>
      </c>
      <c r="E476" s="265" t="s">
        <v>420</v>
      </c>
      <c r="F476" s="128" t="s">
        <v>217</v>
      </c>
      <c r="G476" s="276"/>
      <c r="H476" s="276">
        <v>120</v>
      </c>
      <c r="I476" s="291">
        <v>25</v>
      </c>
      <c r="J476" s="291"/>
      <c r="K476" s="263" t="str">
        <f t="shared" si="23"/>
        <v/>
      </c>
      <c r="L476" s="263">
        <f t="shared" si="24"/>
        <v>1</v>
      </c>
      <c r="M476" s="188">
        <f t="shared" si="22"/>
        <v>80</v>
      </c>
      <c r="N476" s="329"/>
      <c r="O476" s="408"/>
      <c r="P476" s="414"/>
      <c r="Q476" s="329"/>
      <c r="R476" s="414"/>
      <c r="S476" s="329"/>
      <c r="T476" s="329"/>
      <c r="U476" s="335"/>
      <c r="V476" s="332"/>
      <c r="W476" s="335"/>
      <c r="X476" s="332"/>
      <c r="Y476" s="405"/>
      <c r="Z476" s="341"/>
      <c r="AA476" s="341"/>
      <c r="AB476" s="399"/>
      <c r="AC476" s="420"/>
    </row>
    <row r="477" spans="1:30" s="130" customFormat="1" ht="15" x14ac:dyDescent="0.25">
      <c r="A477" s="108"/>
      <c r="B477" s="163"/>
      <c r="C477" s="164"/>
      <c r="D477" s="272" t="s">
        <v>341</v>
      </c>
      <c r="E477" s="265" t="s">
        <v>338</v>
      </c>
      <c r="F477" s="128" t="s">
        <v>217</v>
      </c>
      <c r="G477" s="276">
        <v>45</v>
      </c>
      <c r="H477" s="276"/>
      <c r="I477" s="291">
        <v>50</v>
      </c>
      <c r="J477" s="291"/>
      <c r="K477" s="263">
        <f t="shared" si="23"/>
        <v>1</v>
      </c>
      <c r="L477" s="263" t="str">
        <f t="shared" si="24"/>
        <v/>
      </c>
      <c r="M477" s="188">
        <f t="shared" si="22"/>
        <v>45</v>
      </c>
      <c r="N477" s="329"/>
      <c r="O477" s="408"/>
      <c r="P477" s="414"/>
      <c r="Q477" s="329"/>
      <c r="R477" s="414"/>
      <c r="S477" s="329"/>
      <c r="T477" s="329"/>
      <c r="U477" s="335"/>
      <c r="V477" s="332"/>
      <c r="W477" s="335"/>
      <c r="X477" s="332"/>
      <c r="Y477" s="405"/>
      <c r="Z477" s="341"/>
      <c r="AA477" s="341"/>
      <c r="AB477" s="399"/>
      <c r="AC477" s="420"/>
    </row>
    <row r="478" spans="1:30" s="130" customFormat="1" ht="15" x14ac:dyDescent="0.25">
      <c r="A478" s="108"/>
      <c r="B478" s="163"/>
      <c r="C478" s="164"/>
      <c r="D478" s="151" t="s">
        <v>512</v>
      </c>
      <c r="E478" s="265" t="s">
        <v>259</v>
      </c>
      <c r="F478" s="128">
        <v>2</v>
      </c>
      <c r="G478" s="276">
        <v>5</v>
      </c>
      <c r="H478" s="276"/>
      <c r="I478" s="291">
        <v>12</v>
      </c>
      <c r="J478" s="291"/>
      <c r="K478" s="263">
        <f t="shared" si="23"/>
        <v>1</v>
      </c>
      <c r="L478" s="263" t="str">
        <f t="shared" si="24"/>
        <v/>
      </c>
      <c r="M478" s="188">
        <f t="shared" si="22"/>
        <v>5</v>
      </c>
      <c r="N478" s="329"/>
      <c r="O478" s="408"/>
      <c r="P478" s="414"/>
      <c r="Q478" s="329"/>
      <c r="R478" s="414"/>
      <c r="S478" s="329"/>
      <c r="T478" s="329"/>
      <c r="U478" s="335"/>
      <c r="V478" s="332"/>
      <c r="W478" s="335"/>
      <c r="X478" s="332"/>
      <c r="Y478" s="405"/>
      <c r="Z478" s="341"/>
      <c r="AA478" s="341"/>
      <c r="AB478" s="399"/>
      <c r="AC478" s="420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91"/>
      <c r="J479" s="291"/>
      <c r="K479" s="263" t="str">
        <f t="shared" si="23"/>
        <v/>
      </c>
      <c r="L479" s="263" t="str">
        <f t="shared" si="24"/>
        <v/>
      </c>
      <c r="M479" s="188">
        <f t="shared" si="22"/>
        <v>0</v>
      </c>
      <c r="N479" s="329"/>
      <c r="O479" s="408"/>
      <c r="P479" s="414"/>
      <c r="Q479" s="329"/>
      <c r="R479" s="414"/>
      <c r="S479" s="329"/>
      <c r="T479" s="329"/>
      <c r="U479" s="335"/>
      <c r="V479" s="332"/>
      <c r="W479" s="335"/>
      <c r="X479" s="332"/>
      <c r="Y479" s="405"/>
      <c r="Z479" s="341"/>
      <c r="AA479" s="341"/>
      <c r="AB479" s="399"/>
      <c r="AC479" s="420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91"/>
      <c r="J480" s="291"/>
      <c r="K480" s="263" t="str">
        <f t="shared" si="23"/>
        <v/>
      </c>
      <c r="L480" s="263" t="str">
        <f t="shared" si="24"/>
        <v/>
      </c>
      <c r="M480" s="188">
        <f t="shared" si="22"/>
        <v>0</v>
      </c>
      <c r="N480" s="329"/>
      <c r="O480" s="408"/>
      <c r="P480" s="414"/>
      <c r="Q480" s="329"/>
      <c r="R480" s="414"/>
      <c r="S480" s="329"/>
      <c r="T480" s="329"/>
      <c r="U480" s="335"/>
      <c r="V480" s="332"/>
      <c r="W480" s="335"/>
      <c r="X480" s="332"/>
      <c r="Y480" s="405"/>
      <c r="Z480" s="341"/>
      <c r="AA480" s="341"/>
      <c r="AB480" s="399"/>
      <c r="AC480" s="420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91"/>
      <c r="J481" s="291"/>
      <c r="K481" s="263" t="str">
        <f t="shared" si="23"/>
        <v/>
      </c>
      <c r="L481" s="263" t="str">
        <f t="shared" si="24"/>
        <v/>
      </c>
      <c r="M481" s="188">
        <f t="shared" si="22"/>
        <v>0</v>
      </c>
      <c r="N481" s="329"/>
      <c r="O481" s="408"/>
      <c r="P481" s="414"/>
      <c r="Q481" s="329"/>
      <c r="R481" s="414"/>
      <c r="S481" s="329"/>
      <c r="T481" s="329"/>
      <c r="U481" s="335"/>
      <c r="V481" s="332"/>
      <c r="W481" s="335"/>
      <c r="X481" s="332"/>
      <c r="Y481" s="405"/>
      <c r="Z481" s="341"/>
      <c r="AA481" s="341"/>
      <c r="AB481" s="399"/>
      <c r="AC481" s="420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91"/>
      <c r="J482" s="291"/>
      <c r="K482" s="263" t="str">
        <f t="shared" si="23"/>
        <v/>
      </c>
      <c r="L482" s="263" t="str">
        <f t="shared" si="24"/>
        <v/>
      </c>
      <c r="M482" s="188">
        <f t="shared" si="22"/>
        <v>0</v>
      </c>
      <c r="N482" s="329"/>
      <c r="O482" s="408"/>
      <c r="P482" s="414"/>
      <c r="Q482" s="329"/>
      <c r="R482" s="414"/>
      <c r="S482" s="329"/>
      <c r="T482" s="329"/>
      <c r="U482" s="335"/>
      <c r="V482" s="332"/>
      <c r="W482" s="335"/>
      <c r="X482" s="332"/>
      <c r="Y482" s="405"/>
      <c r="Z482" s="341"/>
      <c r="AA482" s="341"/>
      <c r="AB482" s="399"/>
      <c r="AC482" s="420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91"/>
      <c r="J483" s="291"/>
      <c r="K483" s="263" t="str">
        <f t="shared" si="23"/>
        <v/>
      </c>
      <c r="L483" s="263" t="str">
        <f t="shared" si="24"/>
        <v/>
      </c>
      <c r="M483" s="188">
        <f t="shared" si="22"/>
        <v>0</v>
      </c>
      <c r="N483" s="329"/>
      <c r="O483" s="408"/>
      <c r="P483" s="414"/>
      <c r="Q483" s="329"/>
      <c r="R483" s="414"/>
      <c r="S483" s="329"/>
      <c r="T483" s="329"/>
      <c r="U483" s="335"/>
      <c r="V483" s="332"/>
      <c r="W483" s="335"/>
      <c r="X483" s="332"/>
      <c r="Y483" s="405"/>
      <c r="Z483" s="341"/>
      <c r="AA483" s="341"/>
      <c r="AB483" s="399"/>
      <c r="AC483" s="420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91"/>
      <c r="J484" s="291"/>
      <c r="K484" s="263" t="str">
        <f t="shared" si="23"/>
        <v/>
      </c>
      <c r="L484" s="263" t="str">
        <f t="shared" si="24"/>
        <v/>
      </c>
      <c r="M484" s="188">
        <f t="shared" si="22"/>
        <v>0</v>
      </c>
      <c r="N484" s="329"/>
      <c r="O484" s="408"/>
      <c r="P484" s="414"/>
      <c r="Q484" s="329"/>
      <c r="R484" s="414"/>
      <c r="S484" s="329"/>
      <c r="T484" s="329"/>
      <c r="U484" s="335"/>
      <c r="V484" s="332"/>
      <c r="W484" s="335"/>
      <c r="X484" s="332"/>
      <c r="Y484" s="405"/>
      <c r="Z484" s="341"/>
      <c r="AA484" s="341"/>
      <c r="AB484" s="399"/>
      <c r="AC484" s="420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91"/>
      <c r="J485" s="291"/>
      <c r="K485" s="263" t="str">
        <f t="shared" si="23"/>
        <v/>
      </c>
      <c r="L485" s="263" t="str">
        <f t="shared" si="24"/>
        <v/>
      </c>
      <c r="M485" s="188">
        <f t="shared" si="22"/>
        <v>0</v>
      </c>
      <c r="N485" s="329"/>
      <c r="O485" s="408"/>
      <c r="P485" s="414"/>
      <c r="Q485" s="329"/>
      <c r="R485" s="414"/>
      <c r="S485" s="329"/>
      <c r="T485" s="329"/>
      <c r="U485" s="335"/>
      <c r="V485" s="332"/>
      <c r="W485" s="335"/>
      <c r="X485" s="332"/>
      <c r="Y485" s="405"/>
      <c r="Z485" s="341"/>
      <c r="AA485" s="341"/>
      <c r="AB485" s="399"/>
      <c r="AC485" s="420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91"/>
      <c r="J486" s="291"/>
      <c r="K486" s="263" t="str">
        <f t="shared" si="23"/>
        <v/>
      </c>
      <c r="L486" s="263" t="str">
        <f t="shared" si="24"/>
        <v/>
      </c>
      <c r="M486" s="188">
        <f t="shared" si="22"/>
        <v>0</v>
      </c>
      <c r="N486" s="329"/>
      <c r="O486" s="408"/>
      <c r="P486" s="414"/>
      <c r="Q486" s="329"/>
      <c r="R486" s="414"/>
      <c r="S486" s="329"/>
      <c r="T486" s="329"/>
      <c r="U486" s="335"/>
      <c r="V486" s="332"/>
      <c r="W486" s="335"/>
      <c r="X486" s="332"/>
      <c r="Y486" s="405"/>
      <c r="Z486" s="341"/>
      <c r="AA486" s="341"/>
      <c r="AB486" s="399"/>
      <c r="AC486" s="420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91"/>
      <c r="J487" s="291"/>
      <c r="K487" s="263" t="str">
        <f t="shared" si="23"/>
        <v/>
      </c>
      <c r="L487" s="263" t="str">
        <f t="shared" si="24"/>
        <v/>
      </c>
      <c r="M487" s="188">
        <f t="shared" si="22"/>
        <v>0</v>
      </c>
      <c r="N487" s="329"/>
      <c r="O487" s="408"/>
      <c r="P487" s="414"/>
      <c r="Q487" s="329"/>
      <c r="R487" s="414"/>
      <c r="S487" s="329"/>
      <c r="T487" s="329"/>
      <c r="U487" s="335"/>
      <c r="V487" s="332"/>
      <c r="W487" s="335"/>
      <c r="X487" s="332"/>
      <c r="Y487" s="405"/>
      <c r="Z487" s="341"/>
      <c r="AA487" s="341"/>
      <c r="AB487" s="399"/>
      <c r="AC487" s="420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91"/>
      <c r="J488" s="291"/>
      <c r="K488" s="263" t="str">
        <f t="shared" si="23"/>
        <v/>
      </c>
      <c r="L488" s="263" t="str">
        <f t="shared" si="24"/>
        <v/>
      </c>
      <c r="M488" s="188">
        <f t="shared" si="22"/>
        <v>0</v>
      </c>
      <c r="N488" s="329"/>
      <c r="O488" s="408"/>
      <c r="P488" s="414"/>
      <c r="Q488" s="329"/>
      <c r="R488" s="414"/>
      <c r="S488" s="329"/>
      <c r="T488" s="329"/>
      <c r="U488" s="335"/>
      <c r="V488" s="332"/>
      <c r="W488" s="335"/>
      <c r="X488" s="332"/>
      <c r="Y488" s="405"/>
      <c r="Z488" s="341"/>
      <c r="AA488" s="341"/>
      <c r="AB488" s="399"/>
      <c r="AC488" s="420"/>
    </row>
    <row r="489" spans="1:30" s="130" customFormat="1" ht="15" hidden="1" customHeight="1" x14ac:dyDescent="0.25">
      <c r="A489" s="108"/>
      <c r="B489" s="163"/>
      <c r="C489" s="164"/>
      <c r="D489" s="126"/>
      <c r="E489" s="265"/>
      <c r="F489" s="128"/>
      <c r="G489" s="276"/>
      <c r="H489" s="276"/>
      <c r="I489" s="291"/>
      <c r="J489" s="291"/>
      <c r="K489" s="263" t="str">
        <f t="shared" si="23"/>
        <v/>
      </c>
      <c r="L489" s="263" t="str">
        <f t="shared" si="24"/>
        <v/>
      </c>
      <c r="M489" s="188">
        <f t="shared" si="22"/>
        <v>0</v>
      </c>
      <c r="N489" s="329"/>
      <c r="O489" s="408"/>
      <c r="P489" s="414"/>
      <c r="Q489" s="329"/>
      <c r="R489" s="414"/>
      <c r="S489" s="329"/>
      <c r="T489" s="329"/>
      <c r="U489" s="335"/>
      <c r="V489" s="332"/>
      <c r="W489" s="335"/>
      <c r="X489" s="332"/>
      <c r="Y489" s="405"/>
      <c r="Z489" s="341"/>
      <c r="AA489" s="341"/>
      <c r="AB489" s="399"/>
      <c r="AC489" s="420"/>
    </row>
    <row r="490" spans="1:30" s="130" customFormat="1" ht="15" x14ac:dyDescent="0.25">
      <c r="A490" s="109"/>
      <c r="B490" s="267">
        <f>SUM(M471:M490)</f>
        <v>370</v>
      </c>
      <c r="C490" s="166"/>
      <c r="D490" s="126"/>
      <c r="E490" s="265"/>
      <c r="F490" s="128"/>
      <c r="G490" s="276"/>
      <c r="H490" s="276"/>
      <c r="I490" s="291"/>
      <c r="J490" s="291"/>
      <c r="K490" s="263" t="str">
        <f t="shared" si="23"/>
        <v/>
      </c>
      <c r="L490" s="263" t="str">
        <f t="shared" si="24"/>
        <v/>
      </c>
      <c r="M490" s="188">
        <f t="shared" si="22"/>
        <v>0</v>
      </c>
      <c r="N490" s="330"/>
      <c r="O490" s="409"/>
      <c r="P490" s="415"/>
      <c r="Q490" s="330"/>
      <c r="R490" s="415"/>
      <c r="S490" s="330"/>
      <c r="T490" s="330"/>
      <c r="U490" s="336"/>
      <c r="V490" s="333"/>
      <c r="W490" s="336"/>
      <c r="X490" s="333"/>
      <c r="Y490" s="406"/>
      <c r="Z490" s="342"/>
      <c r="AA490" s="342"/>
      <c r="AB490" s="400"/>
      <c r="AC490" s="421"/>
    </row>
    <row r="491" spans="1:30" s="130" customFormat="1" ht="15" x14ac:dyDescent="0.25">
      <c r="A491" s="131">
        <v>25</v>
      </c>
      <c r="B491" s="158" t="str">
        <f>'[1]danh sach'!B35</f>
        <v>Nguyễn Thị Tố</v>
      </c>
      <c r="C491" s="159" t="str">
        <f>'[1]danh sach'!C35</f>
        <v xml:space="preserve">Nga </v>
      </c>
      <c r="D491" s="272" t="s">
        <v>302</v>
      </c>
      <c r="E491" s="265" t="s">
        <v>338</v>
      </c>
      <c r="F491" s="128" t="s">
        <v>216</v>
      </c>
      <c r="G491" s="276">
        <v>30</v>
      </c>
      <c r="H491" s="276"/>
      <c r="I491" s="291">
        <v>40</v>
      </c>
      <c r="J491" s="291"/>
      <c r="K491" s="263">
        <f t="shared" si="23"/>
        <v>1</v>
      </c>
      <c r="L491" s="263" t="str">
        <f t="shared" si="24"/>
        <v/>
      </c>
      <c r="M491" s="188">
        <f t="shared" si="22"/>
        <v>30</v>
      </c>
      <c r="N491" s="328">
        <f>'[2]danh sach'!O35</f>
        <v>21.75</v>
      </c>
      <c r="O491" s="407"/>
      <c r="P491" s="413">
        <f>SUM(M491:M510)+N491+O491</f>
        <v>393.45</v>
      </c>
      <c r="Q491" s="328">
        <v>341</v>
      </c>
      <c r="R491" s="413">
        <f>'Mau B2'!L35</f>
        <v>275</v>
      </c>
      <c r="S491" s="328">
        <f>'[2]danh sach'!J35</f>
        <v>290</v>
      </c>
      <c r="T491" s="328">
        <f>'[3]danh sach'!R34</f>
        <v>268.2</v>
      </c>
      <c r="U491" s="334">
        <v>500</v>
      </c>
      <c r="V491" s="331">
        <f>U491</f>
        <v>500</v>
      </c>
      <c r="W491" s="334">
        <v>360</v>
      </c>
      <c r="X491" s="331">
        <f>W491</f>
        <v>360</v>
      </c>
      <c r="Y491" s="404">
        <f>ROUND((P491-T491),1)</f>
        <v>125.3</v>
      </c>
      <c r="Z491" s="340">
        <f>IF(OR(SUM(V491:V510)="",SUM(Q491:Q510)=""),0,ROUND(IF(SUM(U491:U510)=500,(SUM(Q491:Q510)-SUM(V491:V510))/3.2,IF(SUM(U491:U510)=600,(SUM(Q491:Q510)-SUM(V491:V510))/2.8,0)),1))</f>
        <v>-49.7</v>
      </c>
      <c r="AA491" s="340">
        <f>IF(OR(SUM(X491:X510)="",SUM(R491:R510)=""),0,ROUND(IF(SUM(W491:W510)=360,(SUM(R491:R510)-SUM(X491:X510))/3.2,IF(SUM(W491:W510)=260,(SUM(R491:R510)-SUM(X491:X510))/2.8,0)),1))</f>
        <v>-26.6</v>
      </c>
      <c r="AB491" s="398">
        <v>6.3</v>
      </c>
      <c r="AC491" s="419">
        <f>SUM(Y491:AA510)</f>
        <v>48.999999999999993</v>
      </c>
      <c r="AD491" s="130" t="s">
        <v>536</v>
      </c>
    </row>
    <row r="492" spans="1:30" s="130" customFormat="1" ht="15" x14ac:dyDescent="0.25">
      <c r="A492" s="108"/>
      <c r="B492" s="163"/>
      <c r="C492" s="164"/>
      <c r="D492" s="272" t="s">
        <v>306</v>
      </c>
      <c r="E492" s="265" t="s">
        <v>307</v>
      </c>
      <c r="F492" s="128" t="s">
        <v>216</v>
      </c>
      <c r="G492" s="276">
        <v>30</v>
      </c>
      <c r="H492" s="276"/>
      <c r="I492" s="291">
        <v>30</v>
      </c>
      <c r="J492" s="291"/>
      <c r="K492" s="263">
        <f t="shared" si="23"/>
        <v>1</v>
      </c>
      <c r="L492" s="263" t="str">
        <f t="shared" si="24"/>
        <v/>
      </c>
      <c r="M492" s="188">
        <f t="shared" si="22"/>
        <v>30</v>
      </c>
      <c r="N492" s="329"/>
      <c r="O492" s="408"/>
      <c r="P492" s="414"/>
      <c r="Q492" s="329"/>
      <c r="R492" s="414"/>
      <c r="S492" s="329"/>
      <c r="T492" s="329"/>
      <c r="U492" s="335"/>
      <c r="V492" s="332"/>
      <c r="W492" s="335"/>
      <c r="X492" s="332"/>
      <c r="Y492" s="405"/>
      <c r="Z492" s="341"/>
      <c r="AA492" s="341"/>
      <c r="AB492" s="399"/>
      <c r="AC492" s="420"/>
    </row>
    <row r="493" spans="1:30" s="130" customFormat="1" ht="15" x14ac:dyDescent="0.25">
      <c r="A493" s="108"/>
      <c r="B493" s="163"/>
      <c r="C493" s="164"/>
      <c r="D493" s="272" t="s">
        <v>302</v>
      </c>
      <c r="E493" s="265" t="s">
        <v>340</v>
      </c>
      <c r="F493" s="128" t="s">
        <v>216</v>
      </c>
      <c r="G493" s="276">
        <v>30</v>
      </c>
      <c r="H493" s="276"/>
      <c r="I493" s="291">
        <v>42</v>
      </c>
      <c r="J493" s="291"/>
      <c r="K493" s="263">
        <f t="shared" si="23"/>
        <v>1</v>
      </c>
      <c r="L493" s="263" t="str">
        <f t="shared" si="24"/>
        <v/>
      </c>
      <c r="M493" s="188">
        <f t="shared" si="22"/>
        <v>30</v>
      </c>
      <c r="N493" s="329"/>
      <c r="O493" s="408"/>
      <c r="P493" s="414"/>
      <c r="Q493" s="329"/>
      <c r="R493" s="414"/>
      <c r="S493" s="329"/>
      <c r="T493" s="329"/>
      <c r="U493" s="335"/>
      <c r="V493" s="332"/>
      <c r="W493" s="335"/>
      <c r="X493" s="332"/>
      <c r="Y493" s="405"/>
      <c r="Z493" s="341"/>
      <c r="AA493" s="341"/>
      <c r="AB493" s="399"/>
      <c r="AC493" s="420"/>
    </row>
    <row r="494" spans="1:30" s="130" customFormat="1" ht="15" x14ac:dyDescent="0.25">
      <c r="A494" s="108"/>
      <c r="B494" s="163"/>
      <c r="C494" s="164"/>
      <c r="D494" s="272" t="s">
        <v>302</v>
      </c>
      <c r="E494" s="265" t="s">
        <v>339</v>
      </c>
      <c r="F494" s="128" t="s">
        <v>216</v>
      </c>
      <c r="G494" s="276">
        <v>30</v>
      </c>
      <c r="H494" s="276"/>
      <c r="I494" s="291">
        <v>28</v>
      </c>
      <c r="J494" s="291"/>
      <c r="K494" s="263">
        <f t="shared" si="23"/>
        <v>1</v>
      </c>
      <c r="L494" s="263" t="str">
        <f t="shared" si="24"/>
        <v/>
      </c>
      <c r="M494" s="188">
        <f t="shared" si="22"/>
        <v>30</v>
      </c>
      <c r="N494" s="329"/>
      <c r="O494" s="408"/>
      <c r="P494" s="414"/>
      <c r="Q494" s="329"/>
      <c r="R494" s="414"/>
      <c r="S494" s="329"/>
      <c r="T494" s="329"/>
      <c r="U494" s="335"/>
      <c r="V494" s="332"/>
      <c r="W494" s="335"/>
      <c r="X494" s="332"/>
      <c r="Y494" s="405"/>
      <c r="Z494" s="341"/>
      <c r="AA494" s="341"/>
      <c r="AB494" s="399"/>
      <c r="AC494" s="420"/>
    </row>
    <row r="495" spans="1:30" s="130" customFormat="1" ht="24" x14ac:dyDescent="0.25">
      <c r="A495" s="108"/>
      <c r="B495" s="163"/>
      <c r="C495" s="164"/>
      <c r="D495" s="287" t="s">
        <v>484</v>
      </c>
      <c r="E495" s="265" t="s">
        <v>222</v>
      </c>
      <c r="F495" s="128" t="s">
        <v>216</v>
      </c>
      <c r="G495" s="276"/>
      <c r="H495" s="276">
        <f>90-5</f>
        <v>85</v>
      </c>
      <c r="I495" s="291">
        <v>18</v>
      </c>
      <c r="J495" s="291"/>
      <c r="K495" s="263" t="str">
        <f t="shared" si="23"/>
        <v/>
      </c>
      <c r="L495" s="263">
        <f t="shared" si="24"/>
        <v>1</v>
      </c>
      <c r="M495" s="188">
        <f t="shared" si="22"/>
        <v>56.7</v>
      </c>
      <c r="N495" s="329"/>
      <c r="O495" s="408"/>
      <c r="P495" s="414"/>
      <c r="Q495" s="329"/>
      <c r="R495" s="414"/>
      <c r="S495" s="329"/>
      <c r="T495" s="329"/>
      <c r="U495" s="335"/>
      <c r="V495" s="332"/>
      <c r="W495" s="335"/>
      <c r="X495" s="332"/>
      <c r="Y495" s="405"/>
      <c r="Z495" s="341"/>
      <c r="AA495" s="341"/>
      <c r="AB495" s="399"/>
      <c r="AC495" s="420"/>
    </row>
    <row r="496" spans="1:30" s="130" customFormat="1" ht="24.75" x14ac:dyDescent="0.25">
      <c r="A496" s="108"/>
      <c r="B496" s="163"/>
      <c r="C496" s="164"/>
      <c r="D496" s="280" t="s">
        <v>337</v>
      </c>
      <c r="E496" s="265" t="s">
        <v>271</v>
      </c>
      <c r="F496" s="128" t="s">
        <v>217</v>
      </c>
      <c r="G496" s="276">
        <v>45</v>
      </c>
      <c r="H496" s="276"/>
      <c r="I496" s="291">
        <v>53</v>
      </c>
      <c r="J496" s="291"/>
      <c r="K496" s="263">
        <f t="shared" si="23"/>
        <v>1</v>
      </c>
      <c r="L496" s="263" t="str">
        <f t="shared" si="24"/>
        <v/>
      </c>
      <c r="M496" s="188">
        <f t="shared" si="22"/>
        <v>45</v>
      </c>
      <c r="N496" s="329"/>
      <c r="O496" s="408"/>
      <c r="P496" s="414"/>
      <c r="Q496" s="329"/>
      <c r="R496" s="414"/>
      <c r="S496" s="329"/>
      <c r="T496" s="329"/>
      <c r="U496" s="335"/>
      <c r="V496" s="332"/>
      <c r="W496" s="335"/>
      <c r="X496" s="332"/>
      <c r="Y496" s="405"/>
      <c r="Z496" s="341"/>
      <c r="AA496" s="341"/>
      <c r="AB496" s="399"/>
      <c r="AC496" s="420"/>
    </row>
    <row r="497" spans="1:30" s="130" customFormat="1" ht="15" x14ac:dyDescent="0.25">
      <c r="A497" s="108"/>
      <c r="B497" s="163"/>
      <c r="C497" s="164"/>
      <c r="D497" s="272" t="s">
        <v>341</v>
      </c>
      <c r="E497" s="265" t="s">
        <v>271</v>
      </c>
      <c r="F497" s="128" t="s">
        <v>217</v>
      </c>
      <c r="G497" s="276">
        <v>45</v>
      </c>
      <c r="H497" s="276"/>
      <c r="I497" s="291">
        <v>53</v>
      </c>
      <c r="J497" s="291"/>
      <c r="K497" s="263">
        <f t="shared" si="23"/>
        <v>1</v>
      </c>
      <c r="L497" s="263" t="str">
        <f t="shared" si="24"/>
        <v/>
      </c>
      <c r="M497" s="188">
        <f t="shared" si="22"/>
        <v>45</v>
      </c>
      <c r="N497" s="329"/>
      <c r="O497" s="408"/>
      <c r="P497" s="414"/>
      <c r="Q497" s="329"/>
      <c r="R497" s="414"/>
      <c r="S497" s="329"/>
      <c r="T497" s="329"/>
      <c r="U497" s="335"/>
      <c r="V497" s="332"/>
      <c r="W497" s="335"/>
      <c r="X497" s="332"/>
      <c r="Y497" s="405"/>
      <c r="Z497" s="341"/>
      <c r="AA497" s="341"/>
      <c r="AB497" s="399"/>
      <c r="AC497" s="420"/>
    </row>
    <row r="498" spans="1:30" s="130" customFormat="1" ht="15" x14ac:dyDescent="0.25">
      <c r="A498" s="108"/>
      <c r="B498" s="163"/>
      <c r="C498" s="164"/>
      <c r="D498" s="272" t="s">
        <v>342</v>
      </c>
      <c r="E498" s="265" t="s">
        <v>259</v>
      </c>
      <c r="F498" s="128" t="s">
        <v>217</v>
      </c>
      <c r="G498" s="276">
        <v>45</v>
      </c>
      <c r="H498" s="276"/>
      <c r="I498" s="291">
        <v>12</v>
      </c>
      <c r="J498" s="291"/>
      <c r="K498" s="263">
        <f t="shared" si="23"/>
        <v>1</v>
      </c>
      <c r="L498" s="263" t="str">
        <f t="shared" si="24"/>
        <v/>
      </c>
      <c r="M498" s="188">
        <f t="shared" si="22"/>
        <v>45</v>
      </c>
      <c r="N498" s="329"/>
      <c r="O498" s="408"/>
      <c r="P498" s="414"/>
      <c r="Q498" s="329"/>
      <c r="R498" s="414"/>
      <c r="S498" s="329"/>
      <c r="T498" s="329"/>
      <c r="U498" s="335"/>
      <c r="V498" s="332"/>
      <c r="W498" s="335"/>
      <c r="X498" s="332"/>
      <c r="Y498" s="405"/>
      <c r="Z498" s="341"/>
      <c r="AA498" s="341"/>
      <c r="AB498" s="399"/>
      <c r="AC498" s="420"/>
    </row>
    <row r="499" spans="1:30" s="130" customFormat="1" ht="15" x14ac:dyDescent="0.25">
      <c r="A499" s="108"/>
      <c r="B499" s="163"/>
      <c r="C499" s="164"/>
      <c r="D499" s="272" t="s">
        <v>343</v>
      </c>
      <c r="E499" s="265" t="s">
        <v>259</v>
      </c>
      <c r="F499" s="128" t="s">
        <v>217</v>
      </c>
      <c r="G499" s="276"/>
      <c r="H499" s="276">
        <v>90</v>
      </c>
      <c r="I499" s="291">
        <v>12</v>
      </c>
      <c r="J499" s="291"/>
      <c r="K499" s="263" t="str">
        <f t="shared" si="23"/>
        <v/>
      </c>
      <c r="L499" s="263">
        <f t="shared" si="24"/>
        <v>1</v>
      </c>
      <c r="M499" s="188">
        <f t="shared" si="22"/>
        <v>60</v>
      </c>
      <c r="N499" s="329"/>
      <c r="O499" s="408"/>
      <c r="P499" s="414"/>
      <c r="Q499" s="329"/>
      <c r="R499" s="414"/>
      <c r="S499" s="329"/>
      <c r="T499" s="329"/>
      <c r="U499" s="335"/>
      <c r="V499" s="332"/>
      <c r="W499" s="335"/>
      <c r="X499" s="332"/>
      <c r="Y499" s="405"/>
      <c r="Z499" s="341"/>
      <c r="AA499" s="341"/>
      <c r="AB499" s="399"/>
      <c r="AC499" s="420"/>
    </row>
    <row r="500" spans="1:30" s="130" customFormat="1" ht="15" hidden="1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91"/>
      <c r="J500" s="291"/>
      <c r="K500" s="263" t="str">
        <f t="shared" si="23"/>
        <v/>
      </c>
      <c r="L500" s="263" t="str">
        <f t="shared" si="24"/>
        <v/>
      </c>
      <c r="M500" s="188">
        <f t="shared" si="22"/>
        <v>0</v>
      </c>
      <c r="N500" s="329"/>
      <c r="O500" s="408"/>
      <c r="P500" s="414"/>
      <c r="Q500" s="329"/>
      <c r="R500" s="414"/>
      <c r="S500" s="329"/>
      <c r="T500" s="329"/>
      <c r="U500" s="335"/>
      <c r="V500" s="332"/>
      <c r="W500" s="335"/>
      <c r="X500" s="332"/>
      <c r="Y500" s="405"/>
      <c r="Z500" s="341"/>
      <c r="AA500" s="341"/>
      <c r="AB500" s="399"/>
      <c r="AC500" s="420"/>
    </row>
    <row r="501" spans="1:30" s="130" customFormat="1" ht="15" hidden="1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91"/>
      <c r="J501" s="291"/>
      <c r="K501" s="263" t="str">
        <f t="shared" si="23"/>
        <v/>
      </c>
      <c r="L501" s="263" t="str">
        <f t="shared" si="24"/>
        <v/>
      </c>
      <c r="M501" s="188">
        <f t="shared" si="22"/>
        <v>0</v>
      </c>
      <c r="N501" s="329"/>
      <c r="O501" s="408"/>
      <c r="P501" s="414"/>
      <c r="Q501" s="329"/>
      <c r="R501" s="414"/>
      <c r="S501" s="329"/>
      <c r="T501" s="329"/>
      <c r="U501" s="335"/>
      <c r="V501" s="332"/>
      <c r="W501" s="335"/>
      <c r="X501" s="332"/>
      <c r="Y501" s="405"/>
      <c r="Z501" s="341"/>
      <c r="AA501" s="341"/>
      <c r="AB501" s="399"/>
      <c r="AC501" s="420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91"/>
      <c r="J502" s="291"/>
      <c r="K502" s="263" t="str">
        <f t="shared" si="23"/>
        <v/>
      </c>
      <c r="L502" s="263" t="str">
        <f t="shared" si="24"/>
        <v/>
      </c>
      <c r="M502" s="188">
        <f t="shared" si="22"/>
        <v>0</v>
      </c>
      <c r="N502" s="329"/>
      <c r="O502" s="408"/>
      <c r="P502" s="414"/>
      <c r="Q502" s="329"/>
      <c r="R502" s="414"/>
      <c r="S502" s="329"/>
      <c r="T502" s="329"/>
      <c r="U502" s="335"/>
      <c r="V502" s="332"/>
      <c r="W502" s="335"/>
      <c r="X502" s="332"/>
      <c r="Y502" s="405"/>
      <c r="Z502" s="341"/>
      <c r="AA502" s="341"/>
      <c r="AB502" s="399"/>
      <c r="AC502" s="420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91"/>
      <c r="J503" s="291"/>
      <c r="K503" s="263" t="str">
        <f t="shared" si="23"/>
        <v/>
      </c>
      <c r="L503" s="263" t="str">
        <f t="shared" si="24"/>
        <v/>
      </c>
      <c r="M503" s="188">
        <f t="shared" si="22"/>
        <v>0</v>
      </c>
      <c r="N503" s="329"/>
      <c r="O503" s="408"/>
      <c r="P503" s="414"/>
      <c r="Q503" s="329"/>
      <c r="R503" s="414"/>
      <c r="S503" s="329"/>
      <c r="T503" s="329"/>
      <c r="U503" s="335"/>
      <c r="V503" s="332"/>
      <c r="W503" s="335"/>
      <c r="X503" s="332"/>
      <c r="Y503" s="405"/>
      <c r="Z503" s="341"/>
      <c r="AA503" s="341"/>
      <c r="AB503" s="399"/>
      <c r="AC503" s="420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91"/>
      <c r="J504" s="291"/>
      <c r="K504" s="263" t="str">
        <f t="shared" si="23"/>
        <v/>
      </c>
      <c r="L504" s="263" t="str">
        <f t="shared" si="24"/>
        <v/>
      </c>
      <c r="M504" s="188">
        <f t="shared" si="22"/>
        <v>0</v>
      </c>
      <c r="N504" s="329"/>
      <c r="O504" s="408"/>
      <c r="P504" s="414"/>
      <c r="Q504" s="329"/>
      <c r="R504" s="414"/>
      <c r="S504" s="329"/>
      <c r="T504" s="329"/>
      <c r="U504" s="335"/>
      <c r="V504" s="332"/>
      <c r="W504" s="335"/>
      <c r="X504" s="332"/>
      <c r="Y504" s="405"/>
      <c r="Z504" s="341"/>
      <c r="AA504" s="341"/>
      <c r="AB504" s="399"/>
      <c r="AC504" s="420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91"/>
      <c r="J505" s="291"/>
      <c r="K505" s="263" t="str">
        <f t="shared" si="23"/>
        <v/>
      </c>
      <c r="L505" s="263" t="str">
        <f t="shared" si="24"/>
        <v/>
      </c>
      <c r="M505" s="188">
        <f t="shared" si="22"/>
        <v>0</v>
      </c>
      <c r="N505" s="329"/>
      <c r="O505" s="408"/>
      <c r="P505" s="414"/>
      <c r="Q505" s="329"/>
      <c r="R505" s="414"/>
      <c r="S505" s="329"/>
      <c r="T505" s="329"/>
      <c r="U505" s="335"/>
      <c r="V505" s="332"/>
      <c r="W505" s="335"/>
      <c r="X505" s="332"/>
      <c r="Y505" s="405"/>
      <c r="Z505" s="341"/>
      <c r="AA505" s="341"/>
      <c r="AB505" s="399"/>
      <c r="AC505" s="420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91"/>
      <c r="J506" s="291"/>
      <c r="K506" s="263" t="str">
        <f t="shared" si="23"/>
        <v/>
      </c>
      <c r="L506" s="263" t="str">
        <f t="shared" si="24"/>
        <v/>
      </c>
      <c r="M506" s="188">
        <f t="shared" si="22"/>
        <v>0</v>
      </c>
      <c r="N506" s="329"/>
      <c r="O506" s="408"/>
      <c r="P506" s="414"/>
      <c r="Q506" s="329"/>
      <c r="R506" s="414"/>
      <c r="S506" s="329"/>
      <c r="T506" s="329"/>
      <c r="U506" s="335"/>
      <c r="V506" s="332"/>
      <c r="W506" s="335"/>
      <c r="X506" s="332"/>
      <c r="Y506" s="405"/>
      <c r="Z506" s="341"/>
      <c r="AA506" s="341"/>
      <c r="AB506" s="399"/>
      <c r="AC506" s="420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91"/>
      <c r="J507" s="291"/>
      <c r="K507" s="263" t="str">
        <f t="shared" si="23"/>
        <v/>
      </c>
      <c r="L507" s="263" t="str">
        <f t="shared" si="24"/>
        <v/>
      </c>
      <c r="M507" s="188">
        <f t="shared" si="22"/>
        <v>0</v>
      </c>
      <c r="N507" s="329"/>
      <c r="O507" s="408"/>
      <c r="P507" s="414"/>
      <c r="Q507" s="329"/>
      <c r="R507" s="414"/>
      <c r="S507" s="329"/>
      <c r="T507" s="329"/>
      <c r="U507" s="335"/>
      <c r="V507" s="332"/>
      <c r="W507" s="335"/>
      <c r="X507" s="332"/>
      <c r="Y507" s="405"/>
      <c r="Z507" s="341"/>
      <c r="AA507" s="341"/>
      <c r="AB507" s="399"/>
      <c r="AC507" s="420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91"/>
      <c r="J508" s="291"/>
      <c r="K508" s="263" t="str">
        <f t="shared" si="23"/>
        <v/>
      </c>
      <c r="L508" s="263" t="str">
        <f t="shared" si="24"/>
        <v/>
      </c>
      <c r="M508" s="188">
        <f t="shared" si="22"/>
        <v>0</v>
      </c>
      <c r="N508" s="329"/>
      <c r="O508" s="408"/>
      <c r="P508" s="414"/>
      <c r="Q508" s="329"/>
      <c r="R508" s="414"/>
      <c r="S508" s="329"/>
      <c r="T508" s="329"/>
      <c r="U508" s="335"/>
      <c r="V508" s="332"/>
      <c r="W508" s="335"/>
      <c r="X508" s="332"/>
      <c r="Y508" s="405"/>
      <c r="Z508" s="341"/>
      <c r="AA508" s="341"/>
      <c r="AB508" s="399"/>
      <c r="AC508" s="420"/>
    </row>
    <row r="509" spans="1:30" s="130" customFormat="1" ht="15" hidden="1" customHeight="1" x14ac:dyDescent="0.25">
      <c r="A509" s="108"/>
      <c r="B509" s="163"/>
      <c r="C509" s="164"/>
      <c r="D509" s="126"/>
      <c r="E509" s="265"/>
      <c r="F509" s="128"/>
      <c r="G509" s="276"/>
      <c r="H509" s="276"/>
      <c r="I509" s="291"/>
      <c r="J509" s="291"/>
      <c r="K509" s="263" t="str">
        <f t="shared" si="23"/>
        <v/>
      </c>
      <c r="L509" s="263" t="str">
        <f t="shared" si="24"/>
        <v/>
      </c>
      <c r="M509" s="188">
        <f t="shared" si="22"/>
        <v>0</v>
      </c>
      <c r="N509" s="329"/>
      <c r="O509" s="408"/>
      <c r="P509" s="414"/>
      <c r="Q509" s="329"/>
      <c r="R509" s="414"/>
      <c r="S509" s="329"/>
      <c r="T509" s="329"/>
      <c r="U509" s="335"/>
      <c r="V509" s="332"/>
      <c r="W509" s="335"/>
      <c r="X509" s="332"/>
      <c r="Y509" s="405"/>
      <c r="Z509" s="341"/>
      <c r="AA509" s="341"/>
      <c r="AB509" s="399"/>
      <c r="AC509" s="420"/>
    </row>
    <row r="510" spans="1:30" s="130" customFormat="1" ht="15" x14ac:dyDescent="0.25">
      <c r="A510" s="109"/>
      <c r="B510" s="267">
        <f>SUM(M491:M510)</f>
        <v>371.7</v>
      </c>
      <c r="C510" s="166"/>
      <c r="D510" s="126"/>
      <c r="E510" s="265"/>
      <c r="F510" s="128"/>
      <c r="G510" s="276"/>
      <c r="H510" s="276"/>
      <c r="I510" s="291"/>
      <c r="J510" s="291"/>
      <c r="K510" s="263" t="str">
        <f t="shared" si="23"/>
        <v/>
      </c>
      <c r="L510" s="263" t="str">
        <f t="shared" si="24"/>
        <v/>
      </c>
      <c r="M510" s="188">
        <f t="shared" si="22"/>
        <v>0</v>
      </c>
      <c r="N510" s="330"/>
      <c r="O510" s="409"/>
      <c r="P510" s="415"/>
      <c r="Q510" s="330"/>
      <c r="R510" s="415"/>
      <c r="S510" s="330"/>
      <c r="T510" s="330"/>
      <c r="U510" s="336"/>
      <c r="V510" s="333"/>
      <c r="W510" s="336"/>
      <c r="X510" s="333"/>
      <c r="Y510" s="406"/>
      <c r="Z510" s="342"/>
      <c r="AA510" s="342"/>
      <c r="AB510" s="400"/>
      <c r="AC510" s="421"/>
    </row>
    <row r="511" spans="1:30" s="130" customFormat="1" x14ac:dyDescent="0.3">
      <c r="A511" s="131">
        <v>26</v>
      </c>
      <c r="B511" s="158" t="str">
        <f>'[1]danh sach'!B36</f>
        <v>Nguyễn Trần Thanh</v>
      </c>
      <c r="C511" s="159" t="str">
        <f>'[1]danh sach'!C36</f>
        <v xml:space="preserve">Nhàn </v>
      </c>
      <c r="D511" s="272" t="s">
        <v>291</v>
      </c>
      <c r="E511" s="265" t="s">
        <v>422</v>
      </c>
      <c r="F511" s="128" t="s">
        <v>216</v>
      </c>
      <c r="G511" s="276">
        <v>30</v>
      </c>
      <c r="H511" s="276"/>
      <c r="I511" s="291">
        <v>33</v>
      </c>
      <c r="J511" s="291"/>
      <c r="K511" s="263">
        <f t="shared" si="23"/>
        <v>1.1000000000000001</v>
      </c>
      <c r="L511" s="263" t="str">
        <f t="shared" si="24"/>
        <v/>
      </c>
      <c r="M511" s="188">
        <f t="shared" si="22"/>
        <v>33</v>
      </c>
      <c r="N511" s="328">
        <f>'[2]danh sach'!O36</f>
        <v>0</v>
      </c>
      <c r="O511" s="407"/>
      <c r="P511" s="413">
        <f>SUM(M511:M530)+N511+O511</f>
        <v>432.2</v>
      </c>
      <c r="Q511" s="328">
        <v>99</v>
      </c>
      <c r="R511" s="413">
        <f>'Mau B2'!L36</f>
        <v>310.10000000000002</v>
      </c>
      <c r="S511" s="328">
        <f>'[2]danh sach'!J36</f>
        <v>290</v>
      </c>
      <c r="T511" s="328">
        <f>'[3]danh sach'!R35</f>
        <v>290</v>
      </c>
      <c r="U511" s="334">
        <v>500</v>
      </c>
      <c r="V511" s="331">
        <f>U511</f>
        <v>500</v>
      </c>
      <c r="W511" s="334">
        <v>360</v>
      </c>
      <c r="X511" s="331">
        <f>W511</f>
        <v>360</v>
      </c>
      <c r="Y511" s="404">
        <f>ROUND((P511-T511),1)</f>
        <v>142.19999999999999</v>
      </c>
      <c r="Z511" s="340">
        <f>IF(OR(SUM(V511:V530)="",SUM(Q511:Q530)=""),0,ROUND(IF(SUM(U511:U530)=500,(SUM(Q511:Q530)-SUM(V511:V530))/3.2,IF(SUM(U511:U530)=600,(SUM(Q511:Q530)-SUM(V511:V530))/2.8,0)),1))</f>
        <v>-125.3</v>
      </c>
      <c r="AA511" s="340">
        <f>IF(OR(SUM(X511:X530)="",SUM(R511:R530)=""),0,ROUND(IF(SUM(W511:W530)=360,(SUM(R511:R530)-SUM(X511:X530))/3.2,IF(SUM(W511:W530)=260,(SUM(R511:R530)-SUM(X511:X530))/2.8,0)),1))</f>
        <v>-15.6</v>
      </c>
      <c r="AB511" s="398"/>
      <c r="AC511" s="419">
        <f>SUM(Y511:AA530)</f>
        <v>1.2999999999999918</v>
      </c>
      <c r="AD511" s="17" t="s">
        <v>534</v>
      </c>
    </row>
    <row r="512" spans="1:30" s="130" customFormat="1" ht="15" x14ac:dyDescent="0.25">
      <c r="A512" s="108"/>
      <c r="B512" s="163"/>
      <c r="C512" s="164"/>
      <c r="D512" s="272" t="s">
        <v>291</v>
      </c>
      <c r="E512" s="265" t="s">
        <v>421</v>
      </c>
      <c r="F512" s="128" t="s">
        <v>216</v>
      </c>
      <c r="G512" s="276">
        <v>30</v>
      </c>
      <c r="H512" s="276"/>
      <c r="I512" s="291">
        <v>35</v>
      </c>
      <c r="J512" s="291"/>
      <c r="K512" s="263">
        <f t="shared" si="23"/>
        <v>1.1000000000000001</v>
      </c>
      <c r="L512" s="263" t="str">
        <f t="shared" si="24"/>
        <v/>
      </c>
      <c r="M512" s="188">
        <f t="shared" si="22"/>
        <v>33</v>
      </c>
      <c r="N512" s="329"/>
      <c r="O512" s="408"/>
      <c r="P512" s="414"/>
      <c r="Q512" s="329"/>
      <c r="R512" s="414"/>
      <c r="S512" s="329"/>
      <c r="T512" s="329"/>
      <c r="U512" s="335"/>
      <c r="V512" s="332"/>
      <c r="W512" s="335"/>
      <c r="X512" s="332"/>
      <c r="Y512" s="405"/>
      <c r="Z512" s="341"/>
      <c r="AA512" s="341"/>
      <c r="AB512" s="399"/>
      <c r="AC512" s="420"/>
    </row>
    <row r="513" spans="1:29" s="130" customFormat="1" ht="15" x14ac:dyDescent="0.25">
      <c r="A513" s="108"/>
      <c r="B513" s="163"/>
      <c r="C513" s="164"/>
      <c r="D513" s="272" t="s">
        <v>291</v>
      </c>
      <c r="E513" s="265" t="s">
        <v>423</v>
      </c>
      <c r="F513" s="128" t="s">
        <v>216</v>
      </c>
      <c r="G513" s="276">
        <v>30</v>
      </c>
      <c r="H513" s="276"/>
      <c r="I513" s="291">
        <v>39</v>
      </c>
      <c r="J513" s="291"/>
      <c r="K513" s="263">
        <f t="shared" si="23"/>
        <v>1.1000000000000001</v>
      </c>
      <c r="L513" s="263" t="str">
        <f t="shared" si="24"/>
        <v/>
      </c>
      <c r="M513" s="188">
        <f t="shared" si="22"/>
        <v>33</v>
      </c>
      <c r="N513" s="329"/>
      <c r="O513" s="408"/>
      <c r="P513" s="414"/>
      <c r="Q513" s="329"/>
      <c r="R513" s="414"/>
      <c r="S513" s="329"/>
      <c r="T513" s="329"/>
      <c r="U513" s="335"/>
      <c r="V513" s="332"/>
      <c r="W513" s="335"/>
      <c r="X513" s="332"/>
      <c r="Y513" s="405"/>
      <c r="Z513" s="341"/>
      <c r="AA513" s="341"/>
      <c r="AB513" s="399"/>
      <c r="AC513" s="420"/>
    </row>
    <row r="514" spans="1:29" s="130" customFormat="1" ht="15" x14ac:dyDescent="0.25">
      <c r="A514" s="108"/>
      <c r="B514" s="163"/>
      <c r="C514" s="164"/>
      <c r="D514" s="272" t="s">
        <v>291</v>
      </c>
      <c r="E514" s="265" t="s">
        <v>424</v>
      </c>
      <c r="F514" s="128" t="s">
        <v>216</v>
      </c>
      <c r="G514" s="276">
        <v>30</v>
      </c>
      <c r="H514" s="276"/>
      <c r="I514" s="291">
        <v>36</v>
      </c>
      <c r="J514" s="291"/>
      <c r="K514" s="263">
        <f t="shared" si="23"/>
        <v>1.1000000000000001</v>
      </c>
      <c r="L514" s="263" t="str">
        <f t="shared" si="24"/>
        <v/>
      </c>
      <c r="M514" s="188">
        <f t="shared" si="22"/>
        <v>33</v>
      </c>
      <c r="N514" s="329"/>
      <c r="O514" s="408"/>
      <c r="P514" s="414"/>
      <c r="Q514" s="329"/>
      <c r="R514" s="414"/>
      <c r="S514" s="329"/>
      <c r="T514" s="329"/>
      <c r="U514" s="335"/>
      <c r="V514" s="332"/>
      <c r="W514" s="335"/>
      <c r="X514" s="332"/>
      <c r="Y514" s="405"/>
      <c r="Z514" s="341"/>
      <c r="AA514" s="341"/>
      <c r="AB514" s="399"/>
      <c r="AC514" s="420"/>
    </row>
    <row r="515" spans="1:29" s="130" customFormat="1" ht="15" x14ac:dyDescent="0.25">
      <c r="A515" s="108"/>
      <c r="B515" s="163"/>
      <c r="C515" s="164"/>
      <c r="D515" s="272" t="s">
        <v>291</v>
      </c>
      <c r="E515" s="265" t="s">
        <v>425</v>
      </c>
      <c r="F515" s="128" t="s">
        <v>216</v>
      </c>
      <c r="G515" s="276">
        <v>30</v>
      </c>
      <c r="H515" s="276"/>
      <c r="I515" s="291">
        <v>40</v>
      </c>
      <c r="J515" s="291"/>
      <c r="K515" s="263">
        <f t="shared" si="23"/>
        <v>1.1000000000000001</v>
      </c>
      <c r="L515" s="263" t="str">
        <f t="shared" si="24"/>
        <v/>
      </c>
      <c r="M515" s="188">
        <f t="shared" si="22"/>
        <v>33</v>
      </c>
      <c r="N515" s="329"/>
      <c r="O515" s="408"/>
      <c r="P515" s="414"/>
      <c r="Q515" s="329"/>
      <c r="R515" s="414"/>
      <c r="S515" s="329"/>
      <c r="T515" s="329"/>
      <c r="U515" s="335"/>
      <c r="V515" s="332"/>
      <c r="W515" s="335"/>
      <c r="X515" s="332"/>
      <c r="Y515" s="405"/>
      <c r="Z515" s="341"/>
      <c r="AA515" s="341"/>
      <c r="AB515" s="399"/>
      <c r="AC515" s="420"/>
    </row>
    <row r="516" spans="1:29" s="130" customFormat="1" ht="15" x14ac:dyDescent="0.25">
      <c r="A516" s="108"/>
      <c r="B516" s="163"/>
      <c r="C516" s="164"/>
      <c r="D516" s="272" t="s">
        <v>291</v>
      </c>
      <c r="E516" s="265" t="s">
        <v>426</v>
      </c>
      <c r="F516" s="128" t="s">
        <v>216</v>
      </c>
      <c r="G516" s="276">
        <v>30</v>
      </c>
      <c r="H516" s="276"/>
      <c r="I516" s="291">
        <v>40</v>
      </c>
      <c r="J516" s="291"/>
      <c r="K516" s="263">
        <f t="shared" si="23"/>
        <v>1.1000000000000001</v>
      </c>
      <c r="L516" s="263" t="str">
        <f t="shared" si="24"/>
        <v/>
      </c>
      <c r="M516" s="188">
        <f t="shared" si="22"/>
        <v>33</v>
      </c>
      <c r="N516" s="329"/>
      <c r="O516" s="408"/>
      <c r="P516" s="414"/>
      <c r="Q516" s="329"/>
      <c r="R516" s="414"/>
      <c r="S516" s="329"/>
      <c r="T516" s="329"/>
      <c r="U516" s="335"/>
      <c r="V516" s="332"/>
      <c r="W516" s="335"/>
      <c r="X516" s="332"/>
      <c r="Y516" s="405"/>
      <c r="Z516" s="341"/>
      <c r="AA516" s="341"/>
      <c r="AB516" s="399"/>
      <c r="AC516" s="420"/>
    </row>
    <row r="517" spans="1:29" s="130" customFormat="1" ht="15" x14ac:dyDescent="0.25">
      <c r="A517" s="108"/>
      <c r="B517" s="163"/>
      <c r="C517" s="164"/>
      <c r="D517" s="272" t="s">
        <v>344</v>
      </c>
      <c r="E517" s="265" t="s">
        <v>345</v>
      </c>
      <c r="F517" s="128" t="s">
        <v>216</v>
      </c>
      <c r="G517" s="276">
        <v>60</v>
      </c>
      <c r="H517" s="276"/>
      <c r="I517" s="291">
        <v>18</v>
      </c>
      <c r="J517" s="291"/>
      <c r="K517" s="263">
        <f t="shared" si="23"/>
        <v>1</v>
      </c>
      <c r="L517" s="263" t="str">
        <f t="shared" si="24"/>
        <v/>
      </c>
      <c r="M517" s="188">
        <f t="shared" si="22"/>
        <v>60</v>
      </c>
      <c r="N517" s="329"/>
      <c r="O517" s="408"/>
      <c r="P517" s="414"/>
      <c r="Q517" s="329"/>
      <c r="R517" s="414"/>
      <c r="S517" s="329"/>
      <c r="T517" s="329"/>
      <c r="U517" s="335"/>
      <c r="V517" s="332"/>
      <c r="W517" s="335"/>
      <c r="X517" s="332"/>
      <c r="Y517" s="405"/>
      <c r="Z517" s="341"/>
      <c r="AA517" s="341"/>
      <c r="AB517" s="399"/>
      <c r="AC517" s="420"/>
    </row>
    <row r="518" spans="1:29" s="130" customFormat="1" ht="15" x14ac:dyDescent="0.25">
      <c r="A518" s="108"/>
      <c r="B518" s="163"/>
      <c r="C518" s="164"/>
      <c r="D518" s="272" t="s">
        <v>346</v>
      </c>
      <c r="E518" s="265" t="s">
        <v>421</v>
      </c>
      <c r="F518" s="128" t="s">
        <v>217</v>
      </c>
      <c r="G518" s="276">
        <v>45</v>
      </c>
      <c r="H518" s="276"/>
      <c r="I518" s="291">
        <v>60</v>
      </c>
      <c r="J518" s="291"/>
      <c r="K518" s="263">
        <f t="shared" si="23"/>
        <v>1.2100000000000002</v>
      </c>
      <c r="L518" s="263" t="str">
        <f t="shared" si="24"/>
        <v/>
      </c>
      <c r="M518" s="188">
        <f t="shared" si="22"/>
        <v>54.5</v>
      </c>
      <c r="N518" s="329"/>
      <c r="O518" s="408"/>
      <c r="P518" s="414"/>
      <c r="Q518" s="329"/>
      <c r="R518" s="414"/>
      <c r="S518" s="329"/>
      <c r="T518" s="329"/>
      <c r="U518" s="335"/>
      <c r="V518" s="332"/>
      <c r="W518" s="335"/>
      <c r="X518" s="332"/>
      <c r="Y518" s="405"/>
      <c r="Z518" s="341"/>
      <c r="AA518" s="341"/>
      <c r="AB518" s="399"/>
      <c r="AC518" s="420"/>
    </row>
    <row r="519" spans="1:29" s="130" customFormat="1" ht="15" x14ac:dyDescent="0.25">
      <c r="A519" s="108"/>
      <c r="B519" s="163"/>
      <c r="C519" s="164"/>
      <c r="D519" s="272" t="s">
        <v>347</v>
      </c>
      <c r="E519" s="265" t="s">
        <v>345</v>
      </c>
      <c r="F519" s="128" t="s">
        <v>217</v>
      </c>
      <c r="G519" s="276">
        <v>30</v>
      </c>
      <c r="H519" s="276"/>
      <c r="I519" s="291">
        <v>13</v>
      </c>
      <c r="J519" s="291"/>
      <c r="K519" s="263">
        <f t="shared" si="23"/>
        <v>1</v>
      </c>
      <c r="L519" s="263" t="str">
        <f t="shared" si="24"/>
        <v/>
      </c>
      <c r="M519" s="188">
        <f t="shared" si="22"/>
        <v>30</v>
      </c>
      <c r="N519" s="329"/>
      <c r="O519" s="408"/>
      <c r="P519" s="414"/>
      <c r="Q519" s="329"/>
      <c r="R519" s="414"/>
      <c r="S519" s="329"/>
      <c r="T519" s="329"/>
      <c r="U519" s="335"/>
      <c r="V519" s="332"/>
      <c r="W519" s="335"/>
      <c r="X519" s="332"/>
      <c r="Y519" s="405"/>
      <c r="Z519" s="341"/>
      <c r="AA519" s="341"/>
      <c r="AB519" s="399"/>
      <c r="AC519" s="420"/>
    </row>
    <row r="520" spans="1:29" s="130" customFormat="1" ht="15" x14ac:dyDescent="0.25">
      <c r="A520" s="108"/>
      <c r="B520" s="163"/>
      <c r="C520" s="164"/>
      <c r="D520" s="272" t="s">
        <v>519</v>
      </c>
      <c r="E520" s="265" t="s">
        <v>345</v>
      </c>
      <c r="F520" s="128" t="s">
        <v>217</v>
      </c>
      <c r="G520" s="276">
        <v>3</v>
      </c>
      <c r="H520" s="276"/>
      <c r="I520" s="291">
        <v>13</v>
      </c>
      <c r="J520" s="291"/>
      <c r="K520" s="263">
        <f t="shared" si="23"/>
        <v>1</v>
      </c>
      <c r="L520" s="263" t="str">
        <f t="shared" si="24"/>
        <v/>
      </c>
      <c r="M520" s="188">
        <f t="shared" si="22"/>
        <v>3</v>
      </c>
      <c r="N520" s="329"/>
      <c r="O520" s="408"/>
      <c r="P520" s="414"/>
      <c r="Q520" s="329"/>
      <c r="R520" s="414"/>
      <c r="S520" s="329"/>
      <c r="T520" s="329"/>
      <c r="U520" s="335"/>
      <c r="V520" s="332"/>
      <c r="W520" s="335"/>
      <c r="X520" s="332"/>
      <c r="Y520" s="405"/>
      <c r="Z520" s="341"/>
      <c r="AA520" s="341"/>
      <c r="AB520" s="399"/>
      <c r="AC520" s="420"/>
    </row>
    <row r="521" spans="1:29" s="130" customFormat="1" ht="15" x14ac:dyDescent="0.25">
      <c r="A521" s="108"/>
      <c r="B521" s="163"/>
      <c r="C521" s="164"/>
      <c r="D521" s="272" t="s">
        <v>519</v>
      </c>
      <c r="E521" s="265" t="s">
        <v>350</v>
      </c>
      <c r="F521" s="128" t="s">
        <v>217</v>
      </c>
      <c r="G521" s="276">
        <v>3</v>
      </c>
      <c r="H521" s="276"/>
      <c r="I521" s="291">
        <v>65</v>
      </c>
      <c r="J521" s="291"/>
      <c r="K521" s="263">
        <f t="shared" si="23"/>
        <v>1.1000000000000001</v>
      </c>
      <c r="L521" s="263" t="str">
        <f t="shared" si="24"/>
        <v/>
      </c>
      <c r="M521" s="188">
        <f t="shared" si="22"/>
        <v>3.3</v>
      </c>
      <c r="N521" s="329"/>
      <c r="O521" s="408"/>
      <c r="P521" s="414"/>
      <c r="Q521" s="329"/>
      <c r="R521" s="414"/>
      <c r="S521" s="329"/>
      <c r="T521" s="329"/>
      <c r="U521" s="335"/>
      <c r="V521" s="332"/>
      <c r="W521" s="335"/>
      <c r="X521" s="332"/>
      <c r="Y521" s="405"/>
      <c r="Z521" s="341"/>
      <c r="AA521" s="341"/>
      <c r="AB521" s="399"/>
      <c r="AC521" s="420"/>
    </row>
    <row r="522" spans="1:29" s="130" customFormat="1" ht="15" x14ac:dyDescent="0.25">
      <c r="A522" s="108"/>
      <c r="B522" s="163"/>
      <c r="C522" s="164"/>
      <c r="D522" s="272" t="s">
        <v>520</v>
      </c>
      <c r="E522" s="265" t="s">
        <v>348</v>
      </c>
      <c r="F522" s="128" t="s">
        <v>217</v>
      </c>
      <c r="G522" s="276">
        <v>42</v>
      </c>
      <c r="H522" s="276"/>
      <c r="I522" s="291">
        <v>78</v>
      </c>
      <c r="J522" s="291"/>
      <c r="K522" s="263">
        <f t="shared" si="23"/>
        <v>1.2</v>
      </c>
      <c r="L522" s="263" t="str">
        <f t="shared" si="24"/>
        <v/>
      </c>
      <c r="M522" s="188">
        <f t="shared" si="22"/>
        <v>50.4</v>
      </c>
      <c r="N522" s="329"/>
      <c r="O522" s="408"/>
      <c r="P522" s="414"/>
      <c r="Q522" s="329"/>
      <c r="R522" s="414"/>
      <c r="S522" s="329"/>
      <c r="T522" s="329"/>
      <c r="U522" s="335"/>
      <c r="V522" s="332"/>
      <c r="W522" s="335"/>
      <c r="X522" s="332"/>
      <c r="Y522" s="405"/>
      <c r="Z522" s="341"/>
      <c r="AA522" s="341"/>
      <c r="AB522" s="399"/>
      <c r="AC522" s="420"/>
    </row>
    <row r="523" spans="1:29" s="130" customFormat="1" ht="15" x14ac:dyDescent="0.25">
      <c r="A523" s="108"/>
      <c r="B523" s="163"/>
      <c r="C523" s="164"/>
      <c r="D523" s="272" t="s">
        <v>349</v>
      </c>
      <c r="E523" s="265" t="s">
        <v>350</v>
      </c>
      <c r="F523" s="128" t="s">
        <v>217</v>
      </c>
      <c r="G523" s="276">
        <v>30</v>
      </c>
      <c r="H523" s="276"/>
      <c r="I523" s="291">
        <v>65</v>
      </c>
      <c r="J523" s="291"/>
      <c r="K523" s="263">
        <f t="shared" si="23"/>
        <v>1.1000000000000001</v>
      </c>
      <c r="L523" s="263" t="str">
        <f t="shared" si="24"/>
        <v/>
      </c>
      <c r="M523" s="188">
        <f t="shared" si="22"/>
        <v>33</v>
      </c>
      <c r="N523" s="329"/>
      <c r="O523" s="408"/>
      <c r="P523" s="414"/>
      <c r="Q523" s="329"/>
      <c r="R523" s="414"/>
      <c r="S523" s="329"/>
      <c r="T523" s="329"/>
      <c r="U523" s="335"/>
      <c r="V523" s="332"/>
      <c r="W523" s="335"/>
      <c r="X523" s="332"/>
      <c r="Y523" s="405"/>
      <c r="Z523" s="341"/>
      <c r="AA523" s="341"/>
      <c r="AB523" s="399"/>
      <c r="AC523" s="420"/>
    </row>
    <row r="524" spans="1:29" s="130" customFormat="1" ht="15" x14ac:dyDescent="0.25">
      <c r="A524" s="108"/>
      <c r="B524" s="163"/>
      <c r="C524" s="164"/>
      <c r="D524" s="126"/>
      <c r="E524" s="265"/>
      <c r="F524" s="128"/>
      <c r="G524" s="276"/>
      <c r="H524" s="276"/>
      <c r="I524" s="291"/>
      <c r="J524" s="291"/>
      <c r="K524" s="263" t="str">
        <f t="shared" si="23"/>
        <v/>
      </c>
      <c r="L524" s="263" t="str">
        <f t="shared" si="24"/>
        <v/>
      </c>
      <c r="M524" s="188">
        <f t="shared" si="22"/>
        <v>0</v>
      </c>
      <c r="N524" s="329"/>
      <c r="O524" s="408"/>
      <c r="P524" s="414"/>
      <c r="Q524" s="329"/>
      <c r="R524" s="414"/>
      <c r="S524" s="329"/>
      <c r="T524" s="329"/>
      <c r="U524" s="335"/>
      <c r="V524" s="332"/>
      <c r="W524" s="335"/>
      <c r="X524" s="332"/>
      <c r="Y524" s="405"/>
      <c r="Z524" s="341"/>
      <c r="AA524" s="341"/>
      <c r="AB524" s="399"/>
      <c r="AC524" s="420"/>
    </row>
    <row r="525" spans="1:29" s="130" customFormat="1" ht="15" x14ac:dyDescent="0.25">
      <c r="A525" s="108"/>
      <c r="B525" s="163"/>
      <c r="C525" s="164"/>
      <c r="D525" s="126"/>
      <c r="E525" s="265"/>
      <c r="F525" s="128"/>
      <c r="G525" s="276"/>
      <c r="H525" s="276"/>
      <c r="I525" s="291"/>
      <c r="J525" s="291"/>
      <c r="K525" s="263" t="str">
        <f t="shared" si="23"/>
        <v/>
      </c>
      <c r="L525" s="263" t="str">
        <f t="shared" si="24"/>
        <v/>
      </c>
      <c r="M525" s="188">
        <f t="shared" si="22"/>
        <v>0</v>
      </c>
      <c r="N525" s="329"/>
      <c r="O525" s="408"/>
      <c r="P525" s="414"/>
      <c r="Q525" s="329"/>
      <c r="R525" s="414"/>
      <c r="S525" s="329"/>
      <c r="T525" s="329"/>
      <c r="U525" s="335"/>
      <c r="V525" s="332"/>
      <c r="W525" s="335"/>
      <c r="X525" s="332"/>
      <c r="Y525" s="405"/>
      <c r="Z525" s="341"/>
      <c r="AA525" s="341"/>
      <c r="AB525" s="399"/>
      <c r="AC525" s="420"/>
    </row>
    <row r="526" spans="1:29" s="130" customFormat="1" ht="15" x14ac:dyDescent="0.25">
      <c r="A526" s="108"/>
      <c r="B526" s="163"/>
      <c r="C526" s="164"/>
      <c r="D526" s="126"/>
      <c r="E526" s="265"/>
      <c r="F526" s="128"/>
      <c r="G526" s="276"/>
      <c r="H526" s="276"/>
      <c r="I526" s="291"/>
      <c r="J526" s="291"/>
      <c r="K526" s="263" t="str">
        <f t="shared" si="23"/>
        <v/>
      </c>
      <c r="L526" s="263" t="str">
        <f t="shared" si="24"/>
        <v/>
      </c>
      <c r="M526" s="188">
        <f t="shared" si="22"/>
        <v>0</v>
      </c>
      <c r="N526" s="329"/>
      <c r="O526" s="408"/>
      <c r="P526" s="414"/>
      <c r="Q526" s="329"/>
      <c r="R526" s="414"/>
      <c r="S526" s="329"/>
      <c r="T526" s="329"/>
      <c r="U526" s="335"/>
      <c r="V526" s="332"/>
      <c r="W526" s="335"/>
      <c r="X526" s="332"/>
      <c r="Y526" s="405"/>
      <c r="Z526" s="341"/>
      <c r="AA526" s="341"/>
      <c r="AB526" s="399"/>
      <c r="AC526" s="420"/>
    </row>
    <row r="527" spans="1:29" s="130" customFormat="1" ht="15" x14ac:dyDescent="0.25">
      <c r="A527" s="108"/>
      <c r="B527" s="163"/>
      <c r="C527" s="164"/>
      <c r="D527" s="126"/>
      <c r="E527" s="265"/>
      <c r="F527" s="128"/>
      <c r="G527" s="276"/>
      <c r="H527" s="276"/>
      <c r="I527" s="291"/>
      <c r="J527" s="291"/>
      <c r="K527" s="263" t="str">
        <f t="shared" si="23"/>
        <v/>
      </c>
      <c r="L527" s="263" t="str">
        <f t="shared" si="24"/>
        <v/>
      </c>
      <c r="M527" s="188">
        <f t="shared" si="22"/>
        <v>0</v>
      </c>
      <c r="N527" s="329"/>
      <c r="O527" s="408"/>
      <c r="P527" s="414"/>
      <c r="Q527" s="329"/>
      <c r="R527" s="414"/>
      <c r="S527" s="329"/>
      <c r="T527" s="329"/>
      <c r="U527" s="335"/>
      <c r="V527" s="332"/>
      <c r="W527" s="335"/>
      <c r="X527" s="332"/>
      <c r="Y527" s="405"/>
      <c r="Z527" s="341"/>
      <c r="AA527" s="341"/>
      <c r="AB527" s="399"/>
      <c r="AC527" s="420"/>
    </row>
    <row r="528" spans="1:29" s="130" customFormat="1" ht="15" x14ac:dyDescent="0.25">
      <c r="A528" s="108"/>
      <c r="B528" s="163"/>
      <c r="C528" s="164"/>
      <c r="D528" s="126"/>
      <c r="E528" s="265"/>
      <c r="F528" s="128"/>
      <c r="G528" s="276"/>
      <c r="H528" s="276"/>
      <c r="I528" s="291"/>
      <c r="J528" s="291"/>
      <c r="K528" s="263" t="str">
        <f t="shared" si="23"/>
        <v/>
      </c>
      <c r="L528" s="263" t="str">
        <f t="shared" si="24"/>
        <v/>
      </c>
      <c r="M528" s="188">
        <f t="shared" si="22"/>
        <v>0</v>
      </c>
      <c r="N528" s="329"/>
      <c r="O528" s="408"/>
      <c r="P528" s="414"/>
      <c r="Q528" s="329"/>
      <c r="R528" s="414"/>
      <c r="S528" s="329"/>
      <c r="T528" s="329"/>
      <c r="U528" s="335"/>
      <c r="V528" s="332"/>
      <c r="W528" s="335"/>
      <c r="X528" s="332"/>
      <c r="Y528" s="405"/>
      <c r="Z528" s="341"/>
      <c r="AA528" s="341"/>
      <c r="AB528" s="399"/>
      <c r="AC528" s="420"/>
    </row>
    <row r="529" spans="1:30" s="130" customFormat="1" ht="15" x14ac:dyDescent="0.25">
      <c r="A529" s="108"/>
      <c r="B529" s="163"/>
      <c r="C529" s="164"/>
      <c r="D529" s="126"/>
      <c r="E529" s="265"/>
      <c r="F529" s="128"/>
      <c r="G529" s="276"/>
      <c r="H529" s="276"/>
      <c r="I529" s="291"/>
      <c r="J529" s="291"/>
      <c r="K529" s="263" t="str">
        <f t="shared" si="23"/>
        <v/>
      </c>
      <c r="L529" s="263" t="str">
        <f t="shared" si="24"/>
        <v/>
      </c>
      <c r="M529" s="188">
        <f t="shared" si="22"/>
        <v>0</v>
      </c>
      <c r="N529" s="329"/>
      <c r="O529" s="408"/>
      <c r="P529" s="414"/>
      <c r="Q529" s="329"/>
      <c r="R529" s="414"/>
      <c r="S529" s="329"/>
      <c r="T529" s="329"/>
      <c r="U529" s="335"/>
      <c r="V529" s="332"/>
      <c r="W529" s="335"/>
      <c r="X529" s="332"/>
      <c r="Y529" s="405"/>
      <c r="Z529" s="341"/>
      <c r="AA529" s="341"/>
      <c r="AB529" s="399"/>
      <c r="AC529" s="420"/>
    </row>
    <row r="530" spans="1:30" s="130" customFormat="1" ht="15" x14ac:dyDescent="0.25">
      <c r="A530" s="109"/>
      <c r="B530" s="267">
        <f>SUM(M511:M530)</f>
        <v>432.2</v>
      </c>
      <c r="C530" s="166"/>
      <c r="D530" s="126"/>
      <c r="E530" s="265"/>
      <c r="F530" s="128"/>
      <c r="G530" s="276"/>
      <c r="H530" s="276"/>
      <c r="I530" s="291"/>
      <c r="J530" s="291"/>
      <c r="K530" s="263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263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8">
        <f t="shared" si="22"/>
        <v>0</v>
      </c>
      <c r="N530" s="330"/>
      <c r="O530" s="409"/>
      <c r="P530" s="415"/>
      <c r="Q530" s="330"/>
      <c r="R530" s="415"/>
      <c r="S530" s="330"/>
      <c r="T530" s="330"/>
      <c r="U530" s="336"/>
      <c r="V530" s="333"/>
      <c r="W530" s="336"/>
      <c r="X530" s="333"/>
      <c r="Y530" s="406"/>
      <c r="Z530" s="342"/>
      <c r="AA530" s="342"/>
      <c r="AB530" s="400"/>
      <c r="AC530" s="421"/>
    </row>
    <row r="531" spans="1:30" s="130" customFormat="1" x14ac:dyDescent="0.3">
      <c r="A531" s="131">
        <v>27</v>
      </c>
      <c r="B531" s="158" t="str">
        <f>'[1]danh sach'!B37</f>
        <v>Đỗ Huỳnh Thanh</v>
      </c>
      <c r="C531" s="159" t="str">
        <f>'[1]danh sach'!C37</f>
        <v xml:space="preserve">Phong </v>
      </c>
      <c r="D531" s="272" t="s">
        <v>532</v>
      </c>
      <c r="E531" s="265" t="s">
        <v>351</v>
      </c>
      <c r="F531" s="128" t="s">
        <v>216</v>
      </c>
      <c r="G531" s="276">
        <v>30</v>
      </c>
      <c r="H531" s="276"/>
      <c r="I531" s="291">
        <v>42</v>
      </c>
      <c r="J531" s="291"/>
      <c r="K531" s="263">
        <f t="shared" si="25"/>
        <v>1</v>
      </c>
      <c r="L531" s="263" t="str">
        <f t="shared" si="26"/>
        <v/>
      </c>
      <c r="M531" s="188">
        <f t="shared" si="22"/>
        <v>30</v>
      </c>
      <c r="N531" s="328">
        <f>'[2]danh sach'!O37</f>
        <v>39</v>
      </c>
      <c r="O531" s="407"/>
      <c r="P531" s="413">
        <f>SUM(M531:M550)+N531+O531</f>
        <v>509.3</v>
      </c>
      <c r="Q531" s="328">
        <v>150</v>
      </c>
      <c r="R531" s="413">
        <f>'Mau B2'!L37</f>
        <v>267.5</v>
      </c>
      <c r="S531" s="328">
        <f>'[2]danh sach'!J37</f>
        <v>260</v>
      </c>
      <c r="T531" s="328">
        <f>'[3]danh sach'!R536</f>
        <v>0</v>
      </c>
      <c r="U531" s="334">
        <v>500</v>
      </c>
      <c r="V531" s="331">
        <f>U531</f>
        <v>500</v>
      </c>
      <c r="W531" s="334">
        <v>360</v>
      </c>
      <c r="X531" s="331">
        <f>W531</f>
        <v>360</v>
      </c>
      <c r="Y531" s="404">
        <f>ROUND((P531-T531),1)</f>
        <v>509.3</v>
      </c>
      <c r="Z531" s="340">
        <f>IF(OR(SUM(V531:V550)="",SUM(Q531:Q550)=""),0,ROUND(IF(SUM(U531:U550)=500,(SUM(Q531:Q550)-SUM(V531:V550))/3.2,IF(SUM(U531:U550)=600,(SUM(Q531:Q550)-SUM(V531:V550))/2.8,0)),1))</f>
        <v>-109.4</v>
      </c>
      <c r="AA531" s="340">
        <f>IF(OR(SUM(X531:X550)="",SUM(R531:R550)=""),0,ROUND(IF(SUM(W531:W550)=360,(SUM(R531:R550)-SUM(X531:X550))/3.2,IF(SUM(W531:W550)=260,(SUM(R531:R550)-SUM(X531:X550))/2.8,0)),1))</f>
        <v>-28.9</v>
      </c>
      <c r="AB531" s="398"/>
      <c r="AC531" s="419">
        <f>SUM(Y531:AA550)</f>
        <v>371</v>
      </c>
      <c r="AD531" s="17" t="s">
        <v>535</v>
      </c>
    </row>
    <row r="532" spans="1:30" s="130" customFormat="1" ht="15" x14ac:dyDescent="0.25">
      <c r="A532" s="108"/>
      <c r="B532" s="163"/>
      <c r="C532" s="164"/>
      <c r="D532" s="272" t="s">
        <v>533</v>
      </c>
      <c r="E532" s="265" t="s">
        <v>284</v>
      </c>
      <c r="F532" s="128" t="s">
        <v>216</v>
      </c>
      <c r="G532" s="276">
        <v>45</v>
      </c>
      <c r="H532" s="276"/>
      <c r="I532" s="291">
        <v>40</v>
      </c>
      <c r="J532" s="291"/>
      <c r="K532" s="263">
        <f t="shared" si="25"/>
        <v>1</v>
      </c>
      <c r="L532" s="263" t="str">
        <f t="shared" si="26"/>
        <v/>
      </c>
      <c r="M532" s="188">
        <f t="shared" si="22"/>
        <v>45</v>
      </c>
      <c r="N532" s="329"/>
      <c r="O532" s="408"/>
      <c r="P532" s="414"/>
      <c r="Q532" s="329"/>
      <c r="R532" s="414"/>
      <c r="S532" s="329"/>
      <c r="T532" s="329"/>
      <c r="U532" s="335"/>
      <c r="V532" s="332"/>
      <c r="W532" s="335"/>
      <c r="X532" s="332"/>
      <c r="Y532" s="405"/>
      <c r="Z532" s="341"/>
      <c r="AA532" s="341"/>
      <c r="AB532" s="399"/>
      <c r="AC532" s="420"/>
    </row>
    <row r="533" spans="1:30" s="130" customFormat="1" ht="15" x14ac:dyDescent="0.25">
      <c r="A533" s="108"/>
      <c r="B533" s="163"/>
      <c r="C533" s="164"/>
      <c r="D533" s="272" t="s">
        <v>244</v>
      </c>
      <c r="E533" s="265" t="s">
        <v>352</v>
      </c>
      <c r="F533" s="128" t="s">
        <v>216</v>
      </c>
      <c r="G533" s="276"/>
      <c r="H533" s="276">
        <v>60</v>
      </c>
      <c r="I533" s="291">
        <v>23</v>
      </c>
      <c r="J533" s="291"/>
      <c r="K533" s="263" t="str">
        <f t="shared" si="25"/>
        <v/>
      </c>
      <c r="L533" s="263">
        <f t="shared" si="26"/>
        <v>1.1000000000000001</v>
      </c>
      <c r="M533" s="188">
        <f t="shared" si="22"/>
        <v>44</v>
      </c>
      <c r="N533" s="329"/>
      <c r="O533" s="408"/>
      <c r="P533" s="414"/>
      <c r="Q533" s="329"/>
      <c r="R533" s="414"/>
      <c r="S533" s="329"/>
      <c r="T533" s="329"/>
      <c r="U533" s="335"/>
      <c r="V533" s="332"/>
      <c r="W533" s="335"/>
      <c r="X533" s="332"/>
      <c r="Y533" s="405"/>
      <c r="Z533" s="341"/>
      <c r="AA533" s="341"/>
      <c r="AB533" s="399"/>
      <c r="AC533" s="420"/>
    </row>
    <row r="534" spans="1:30" s="130" customFormat="1" ht="15" x14ac:dyDescent="0.25">
      <c r="A534" s="108"/>
      <c r="B534" s="163"/>
      <c r="C534" s="164"/>
      <c r="D534" s="272" t="s">
        <v>242</v>
      </c>
      <c r="E534" s="265" t="s">
        <v>285</v>
      </c>
      <c r="F534" s="128" t="s">
        <v>217</v>
      </c>
      <c r="G534" s="276">
        <v>45</v>
      </c>
      <c r="H534" s="276"/>
      <c r="I534" s="291">
        <v>50</v>
      </c>
      <c r="J534" s="291">
        <v>9</v>
      </c>
      <c r="K534" s="263">
        <f t="shared" si="25"/>
        <v>1.1000000000000001</v>
      </c>
      <c r="L534" s="263" t="str">
        <f t="shared" si="26"/>
        <v/>
      </c>
      <c r="M534" s="188">
        <f t="shared" si="22"/>
        <v>49.5</v>
      </c>
      <c r="N534" s="329"/>
      <c r="O534" s="408"/>
      <c r="P534" s="414"/>
      <c r="Q534" s="329"/>
      <c r="R534" s="414"/>
      <c r="S534" s="329"/>
      <c r="T534" s="329"/>
      <c r="U534" s="335"/>
      <c r="V534" s="332"/>
      <c r="W534" s="335"/>
      <c r="X534" s="332"/>
      <c r="Y534" s="405"/>
      <c r="Z534" s="341"/>
      <c r="AA534" s="341"/>
      <c r="AB534" s="399"/>
      <c r="AC534" s="420"/>
    </row>
    <row r="535" spans="1:30" s="130" customFormat="1" ht="15" x14ac:dyDescent="0.25">
      <c r="A535" s="108"/>
      <c r="B535" s="163"/>
      <c r="C535" s="164"/>
      <c r="D535" s="272" t="s">
        <v>354</v>
      </c>
      <c r="E535" s="265" t="s">
        <v>295</v>
      </c>
      <c r="F535" s="128" t="s">
        <v>217</v>
      </c>
      <c r="G535" s="276">
        <v>30</v>
      </c>
      <c r="H535" s="276"/>
      <c r="I535" s="291">
        <v>52</v>
      </c>
      <c r="J535" s="291">
        <v>5</v>
      </c>
      <c r="K535" s="263">
        <f t="shared" si="25"/>
        <v>1.1000000000000001</v>
      </c>
      <c r="L535" s="263" t="str">
        <f t="shared" si="26"/>
        <v/>
      </c>
      <c r="M535" s="188">
        <f t="shared" si="22"/>
        <v>33</v>
      </c>
      <c r="N535" s="329"/>
      <c r="O535" s="408"/>
      <c r="P535" s="414"/>
      <c r="Q535" s="329"/>
      <c r="R535" s="414"/>
      <c r="S535" s="329"/>
      <c r="T535" s="329"/>
      <c r="U535" s="335"/>
      <c r="V535" s="332"/>
      <c r="W535" s="335"/>
      <c r="X535" s="332"/>
      <c r="Y535" s="405"/>
      <c r="Z535" s="341"/>
      <c r="AA535" s="341"/>
      <c r="AB535" s="399"/>
      <c r="AC535" s="420"/>
    </row>
    <row r="536" spans="1:30" s="130" customFormat="1" ht="15" x14ac:dyDescent="0.25">
      <c r="A536" s="108"/>
      <c r="B536" s="163"/>
      <c r="C536" s="164"/>
      <c r="D536" s="272" t="s">
        <v>354</v>
      </c>
      <c r="E536" s="265" t="s">
        <v>353</v>
      </c>
      <c r="F536" s="128" t="s">
        <v>217</v>
      </c>
      <c r="G536" s="276">
        <v>30</v>
      </c>
      <c r="H536" s="276"/>
      <c r="I536" s="291">
        <v>55</v>
      </c>
      <c r="J536" s="273"/>
      <c r="K536" s="263">
        <f t="shared" si="25"/>
        <v>1.1000000000000001</v>
      </c>
      <c r="L536" s="263" t="str">
        <f t="shared" si="26"/>
        <v/>
      </c>
      <c r="M536" s="188">
        <f t="shared" si="22"/>
        <v>33</v>
      </c>
      <c r="N536" s="329"/>
      <c r="O536" s="408"/>
      <c r="P536" s="414"/>
      <c r="Q536" s="329"/>
      <c r="R536" s="414"/>
      <c r="S536" s="329"/>
      <c r="T536" s="329"/>
      <c r="U536" s="335"/>
      <c r="V536" s="332"/>
      <c r="W536" s="335"/>
      <c r="X536" s="332"/>
      <c r="Y536" s="405"/>
      <c r="Z536" s="341"/>
      <c r="AA536" s="341"/>
      <c r="AB536" s="399"/>
      <c r="AC536" s="420"/>
    </row>
    <row r="537" spans="1:30" s="130" customFormat="1" ht="24.75" x14ac:dyDescent="0.25">
      <c r="A537" s="108"/>
      <c r="B537" s="163"/>
      <c r="C537" s="164"/>
      <c r="D537" s="280" t="s">
        <v>485</v>
      </c>
      <c r="E537" s="265" t="s">
        <v>427</v>
      </c>
      <c r="F537" s="128" t="s">
        <v>217</v>
      </c>
      <c r="G537" s="276"/>
      <c r="H537" s="276">
        <f>60-5</f>
        <v>55</v>
      </c>
      <c r="I537" s="291">
        <v>25</v>
      </c>
      <c r="J537" s="291">
        <v>5</v>
      </c>
      <c r="K537" s="263" t="str">
        <f t="shared" si="25"/>
        <v/>
      </c>
      <c r="L537" s="263">
        <f t="shared" si="26"/>
        <v>1.1000000000000001</v>
      </c>
      <c r="M537" s="188">
        <f t="shared" si="22"/>
        <v>40.299999999999997</v>
      </c>
      <c r="N537" s="329"/>
      <c r="O537" s="408"/>
      <c r="P537" s="414"/>
      <c r="Q537" s="329"/>
      <c r="R537" s="414"/>
      <c r="S537" s="329"/>
      <c r="T537" s="329"/>
      <c r="U537" s="335"/>
      <c r="V537" s="332"/>
      <c r="W537" s="335"/>
      <c r="X537" s="332"/>
      <c r="Y537" s="405"/>
      <c r="Z537" s="341"/>
      <c r="AA537" s="341"/>
      <c r="AB537" s="399"/>
      <c r="AC537" s="420"/>
    </row>
    <row r="538" spans="1:30" s="130" customFormat="1" ht="24.75" x14ac:dyDescent="0.25">
      <c r="A538" s="108"/>
      <c r="B538" s="163"/>
      <c r="C538" s="164"/>
      <c r="D538" s="280" t="s">
        <v>486</v>
      </c>
      <c r="E538" s="265" t="s">
        <v>255</v>
      </c>
      <c r="F538" s="128" t="s">
        <v>217</v>
      </c>
      <c r="G538" s="276"/>
      <c r="H538" s="276">
        <f>60-5</f>
        <v>55</v>
      </c>
      <c r="I538" s="291">
        <v>25</v>
      </c>
      <c r="J538" s="291"/>
      <c r="K538" s="263" t="str">
        <f t="shared" si="25"/>
        <v/>
      </c>
      <c r="L538" s="263">
        <f t="shared" si="26"/>
        <v>1</v>
      </c>
      <c r="M538" s="188">
        <f t="shared" si="22"/>
        <v>36.700000000000003</v>
      </c>
      <c r="N538" s="329"/>
      <c r="O538" s="408"/>
      <c r="P538" s="414"/>
      <c r="Q538" s="329"/>
      <c r="R538" s="414"/>
      <c r="S538" s="329"/>
      <c r="T538" s="329"/>
      <c r="U538" s="335"/>
      <c r="V538" s="332"/>
      <c r="W538" s="335"/>
      <c r="X538" s="332"/>
      <c r="Y538" s="405"/>
      <c r="Z538" s="341"/>
      <c r="AA538" s="341"/>
      <c r="AB538" s="399"/>
      <c r="AC538" s="420"/>
    </row>
    <row r="539" spans="1:30" s="130" customFormat="1" ht="15" x14ac:dyDescent="0.25">
      <c r="A539" s="108"/>
      <c r="B539" s="163"/>
      <c r="C539" s="164"/>
      <c r="D539" s="272" t="s">
        <v>294</v>
      </c>
      <c r="E539" s="265" t="s">
        <v>355</v>
      </c>
      <c r="F539" s="128" t="s">
        <v>217</v>
      </c>
      <c r="G539" s="276"/>
      <c r="H539" s="276">
        <v>60</v>
      </c>
      <c r="I539" s="291">
        <v>31</v>
      </c>
      <c r="J539" s="291">
        <v>8</v>
      </c>
      <c r="K539" s="263" t="str">
        <f t="shared" si="25"/>
        <v/>
      </c>
      <c r="L539" s="263">
        <f t="shared" si="26"/>
        <v>1.32</v>
      </c>
      <c r="M539" s="188">
        <f t="shared" si="22"/>
        <v>52.8</v>
      </c>
      <c r="N539" s="329"/>
      <c r="O539" s="408"/>
      <c r="P539" s="414"/>
      <c r="Q539" s="329"/>
      <c r="R539" s="414"/>
      <c r="S539" s="329"/>
      <c r="T539" s="329"/>
      <c r="U539" s="335"/>
      <c r="V539" s="332"/>
      <c r="W539" s="335"/>
      <c r="X539" s="332"/>
      <c r="Y539" s="405"/>
      <c r="Z539" s="341"/>
      <c r="AA539" s="341"/>
      <c r="AB539" s="399"/>
      <c r="AC539" s="420"/>
    </row>
    <row r="540" spans="1:30" s="130" customFormat="1" ht="15" x14ac:dyDescent="0.25">
      <c r="A540" s="108"/>
      <c r="B540" s="163"/>
      <c r="C540" s="164"/>
      <c r="D540" s="272" t="s">
        <v>249</v>
      </c>
      <c r="E540" s="265" t="s">
        <v>356</v>
      </c>
      <c r="F540" s="128" t="s">
        <v>217</v>
      </c>
      <c r="G540" s="276">
        <v>30</v>
      </c>
      <c r="H540" s="276"/>
      <c r="I540" s="291">
        <v>48</v>
      </c>
      <c r="J540" s="291">
        <v>5</v>
      </c>
      <c r="K540" s="263">
        <f t="shared" si="25"/>
        <v>1.1000000000000001</v>
      </c>
      <c r="L540" s="263" t="str">
        <f t="shared" si="26"/>
        <v/>
      </c>
      <c r="M540" s="188">
        <f t="shared" si="22"/>
        <v>33</v>
      </c>
      <c r="N540" s="329"/>
      <c r="O540" s="408"/>
      <c r="P540" s="414"/>
      <c r="Q540" s="329"/>
      <c r="R540" s="414"/>
      <c r="S540" s="329"/>
      <c r="T540" s="329"/>
      <c r="U540" s="335"/>
      <c r="V540" s="332"/>
      <c r="W540" s="335"/>
      <c r="X540" s="332"/>
      <c r="Y540" s="405"/>
      <c r="Z540" s="341"/>
      <c r="AA540" s="341"/>
      <c r="AB540" s="399"/>
      <c r="AC540" s="420"/>
    </row>
    <row r="541" spans="1:30" s="130" customFormat="1" ht="24.75" x14ac:dyDescent="0.25">
      <c r="A541" s="108"/>
      <c r="B541" s="163"/>
      <c r="C541" s="164"/>
      <c r="D541" s="280" t="s">
        <v>524</v>
      </c>
      <c r="E541" s="265" t="s">
        <v>247</v>
      </c>
      <c r="F541" s="128" t="s">
        <v>217</v>
      </c>
      <c r="G541" s="276"/>
      <c r="H541" s="276">
        <v>10</v>
      </c>
      <c r="I541" s="291">
        <v>35</v>
      </c>
      <c r="J541" s="273"/>
      <c r="K541" s="263" t="str">
        <f t="shared" si="25"/>
        <v/>
      </c>
      <c r="L541" s="263">
        <f t="shared" si="26"/>
        <v>1.1000000000000001</v>
      </c>
      <c r="M541" s="188">
        <f t="shared" si="22"/>
        <v>7.3</v>
      </c>
      <c r="N541" s="329"/>
      <c r="O541" s="408"/>
      <c r="P541" s="414"/>
      <c r="Q541" s="329"/>
      <c r="R541" s="414"/>
      <c r="S541" s="329"/>
      <c r="T541" s="329"/>
      <c r="U541" s="335"/>
      <c r="V541" s="332"/>
      <c r="W541" s="335"/>
      <c r="X541" s="332"/>
      <c r="Y541" s="405"/>
      <c r="Z541" s="341"/>
      <c r="AA541" s="341"/>
      <c r="AB541" s="399"/>
      <c r="AC541" s="420"/>
    </row>
    <row r="542" spans="1:30" s="130" customFormat="1" ht="36" x14ac:dyDescent="0.25">
      <c r="A542" s="108"/>
      <c r="B542" s="163"/>
      <c r="C542" s="164"/>
      <c r="D542" s="306" t="s">
        <v>528</v>
      </c>
      <c r="E542" s="265" t="s">
        <v>496</v>
      </c>
      <c r="F542" s="128">
        <v>2</v>
      </c>
      <c r="G542" s="276"/>
      <c r="H542" s="276">
        <v>70</v>
      </c>
      <c r="I542" s="291">
        <v>30</v>
      </c>
      <c r="J542" s="291"/>
      <c r="K542" s="263" t="str">
        <f t="shared" si="25"/>
        <v/>
      </c>
      <c r="L542" s="263">
        <f t="shared" si="26"/>
        <v>1.1000000000000001</v>
      </c>
      <c r="M542" s="188">
        <f t="shared" si="22"/>
        <v>51.3</v>
      </c>
      <c r="N542" s="329"/>
      <c r="O542" s="408"/>
      <c r="P542" s="414"/>
      <c r="Q542" s="329"/>
      <c r="R542" s="414"/>
      <c r="S542" s="329"/>
      <c r="T542" s="329"/>
      <c r="U542" s="335"/>
      <c r="V542" s="332"/>
      <c r="W542" s="335"/>
      <c r="X542" s="332"/>
      <c r="Y542" s="405"/>
      <c r="Z542" s="341"/>
      <c r="AA542" s="341"/>
      <c r="AB542" s="399"/>
      <c r="AC542" s="420"/>
    </row>
    <row r="543" spans="1:30" s="130" customFormat="1" ht="24.75" x14ac:dyDescent="0.25">
      <c r="A543" s="108"/>
      <c r="B543" s="163"/>
      <c r="C543" s="164"/>
      <c r="D543" s="280" t="s">
        <v>461</v>
      </c>
      <c r="E543" s="265" t="s">
        <v>250</v>
      </c>
      <c r="F543" s="128" t="s">
        <v>217</v>
      </c>
      <c r="G543" s="276">
        <v>2</v>
      </c>
      <c r="H543" s="276"/>
      <c r="I543" s="291">
        <v>49</v>
      </c>
      <c r="J543" s="291"/>
      <c r="K543" s="263">
        <f t="shared" si="25"/>
        <v>1.1000000000000001</v>
      </c>
      <c r="L543" s="263" t="str">
        <f t="shared" si="26"/>
        <v/>
      </c>
      <c r="M543" s="188">
        <f t="shared" si="22"/>
        <v>2.2000000000000002</v>
      </c>
      <c r="N543" s="329"/>
      <c r="O543" s="408"/>
      <c r="P543" s="414"/>
      <c r="Q543" s="329"/>
      <c r="R543" s="414"/>
      <c r="S543" s="329"/>
      <c r="T543" s="329"/>
      <c r="U543" s="335"/>
      <c r="V543" s="332"/>
      <c r="W543" s="335"/>
      <c r="X543" s="332"/>
      <c r="Y543" s="405"/>
      <c r="Z543" s="341"/>
      <c r="AA543" s="341"/>
      <c r="AB543" s="399"/>
      <c r="AC543" s="420"/>
    </row>
    <row r="544" spans="1:30" s="130" customFormat="1" ht="24.75" x14ac:dyDescent="0.25">
      <c r="A544" s="108"/>
      <c r="B544" s="163"/>
      <c r="C544" s="164"/>
      <c r="D544" s="280" t="s">
        <v>461</v>
      </c>
      <c r="E544" s="265" t="s">
        <v>232</v>
      </c>
      <c r="F544" s="128" t="s">
        <v>217</v>
      </c>
      <c r="G544" s="276">
        <v>2</v>
      </c>
      <c r="H544" s="276"/>
      <c r="I544" s="291">
        <v>50</v>
      </c>
      <c r="J544" s="291">
        <v>9</v>
      </c>
      <c r="K544" s="263">
        <f t="shared" si="25"/>
        <v>1.1000000000000001</v>
      </c>
      <c r="L544" s="263" t="str">
        <f t="shared" si="26"/>
        <v/>
      </c>
      <c r="M544" s="188">
        <f t="shared" si="22"/>
        <v>2.2000000000000002</v>
      </c>
      <c r="N544" s="329"/>
      <c r="O544" s="408"/>
      <c r="P544" s="414"/>
      <c r="Q544" s="329"/>
      <c r="R544" s="414"/>
      <c r="S544" s="329"/>
      <c r="T544" s="329"/>
      <c r="U544" s="335"/>
      <c r="V544" s="332"/>
      <c r="W544" s="335"/>
      <c r="X544" s="332"/>
      <c r="Y544" s="405"/>
      <c r="Z544" s="341"/>
      <c r="AA544" s="341"/>
      <c r="AB544" s="399"/>
      <c r="AC544" s="420"/>
    </row>
    <row r="545" spans="1:30" s="130" customFormat="1" ht="24.75" x14ac:dyDescent="0.25">
      <c r="A545" s="108"/>
      <c r="B545" s="163"/>
      <c r="C545" s="164"/>
      <c r="D545" s="151" t="s">
        <v>514</v>
      </c>
      <c r="E545" s="265" t="s">
        <v>449</v>
      </c>
      <c r="F545" s="128">
        <v>2</v>
      </c>
      <c r="G545" s="276">
        <v>5</v>
      </c>
      <c r="H545" s="276"/>
      <c r="I545" s="291">
        <v>51</v>
      </c>
      <c r="J545" s="291"/>
      <c r="K545" s="263">
        <f t="shared" si="25"/>
        <v>1</v>
      </c>
      <c r="L545" s="263" t="str">
        <f t="shared" si="26"/>
        <v/>
      </c>
      <c r="M545" s="188">
        <f t="shared" si="22"/>
        <v>5</v>
      </c>
      <c r="N545" s="329"/>
      <c r="O545" s="408"/>
      <c r="P545" s="414"/>
      <c r="Q545" s="329"/>
      <c r="R545" s="414"/>
      <c r="S545" s="329"/>
      <c r="T545" s="329"/>
      <c r="U545" s="335"/>
      <c r="V545" s="332"/>
      <c r="W545" s="335"/>
      <c r="X545" s="332"/>
      <c r="Y545" s="405"/>
      <c r="Z545" s="341"/>
      <c r="AA545" s="341"/>
      <c r="AB545" s="399"/>
      <c r="AC545" s="420"/>
    </row>
    <row r="546" spans="1:30" s="130" customFormat="1" ht="24.75" x14ac:dyDescent="0.25">
      <c r="A546" s="108"/>
      <c r="B546" s="163"/>
      <c r="C546" s="164"/>
      <c r="D546" s="151" t="s">
        <v>515</v>
      </c>
      <c r="E546" s="265" t="s">
        <v>449</v>
      </c>
      <c r="F546" s="128">
        <v>2</v>
      </c>
      <c r="G546" s="276">
        <v>5</v>
      </c>
      <c r="H546" s="276"/>
      <c r="I546" s="291">
        <v>51</v>
      </c>
      <c r="J546" s="291"/>
      <c r="K546" s="263">
        <f t="shared" si="25"/>
        <v>1</v>
      </c>
      <c r="L546" s="263" t="str">
        <f t="shared" si="26"/>
        <v/>
      </c>
      <c r="M546" s="188">
        <f t="shared" si="22"/>
        <v>5</v>
      </c>
      <c r="N546" s="329"/>
      <c r="O546" s="408"/>
      <c r="P546" s="414"/>
      <c r="Q546" s="329"/>
      <c r="R546" s="414"/>
      <c r="S546" s="329"/>
      <c r="T546" s="329"/>
      <c r="U546" s="335"/>
      <c r="V546" s="332"/>
      <c r="W546" s="335"/>
      <c r="X546" s="332"/>
      <c r="Y546" s="405"/>
      <c r="Z546" s="341"/>
      <c r="AA546" s="341"/>
      <c r="AB546" s="399"/>
      <c r="AC546" s="420"/>
    </row>
    <row r="547" spans="1:30" s="130" customFormat="1" ht="15" x14ac:dyDescent="0.25">
      <c r="A547" s="108"/>
      <c r="B547" s="163"/>
      <c r="C547" s="164"/>
      <c r="D547" s="126"/>
      <c r="E547" s="265"/>
      <c r="F547" s="128"/>
      <c r="G547" s="276"/>
      <c r="H547" s="276"/>
      <c r="I547" s="291"/>
      <c r="J547" s="291"/>
      <c r="K547" s="263" t="str">
        <f t="shared" si="25"/>
        <v/>
      </c>
      <c r="L547" s="263" t="str">
        <f t="shared" si="26"/>
        <v/>
      </c>
      <c r="M547" s="188">
        <f t="shared" si="22"/>
        <v>0</v>
      </c>
      <c r="N547" s="329"/>
      <c r="O547" s="408"/>
      <c r="P547" s="414"/>
      <c r="Q547" s="329"/>
      <c r="R547" s="414"/>
      <c r="S547" s="329"/>
      <c r="T547" s="329"/>
      <c r="U547" s="335"/>
      <c r="V547" s="332"/>
      <c r="W547" s="335"/>
      <c r="X547" s="332"/>
      <c r="Y547" s="405"/>
      <c r="Z547" s="341"/>
      <c r="AA547" s="341"/>
      <c r="AB547" s="399"/>
      <c r="AC547" s="420"/>
    </row>
    <row r="548" spans="1:30" s="130" customFormat="1" ht="15" x14ac:dyDescent="0.25">
      <c r="A548" s="108"/>
      <c r="B548" s="163"/>
      <c r="C548" s="164"/>
      <c r="D548" s="126"/>
      <c r="E548" s="265"/>
      <c r="F548" s="128"/>
      <c r="G548" s="276"/>
      <c r="H548" s="276"/>
      <c r="I548" s="291"/>
      <c r="J548" s="291"/>
      <c r="K548" s="263" t="str">
        <f t="shared" si="25"/>
        <v/>
      </c>
      <c r="L548" s="263" t="str">
        <f t="shared" si="26"/>
        <v/>
      </c>
      <c r="M548" s="188">
        <f t="shared" si="22"/>
        <v>0</v>
      </c>
      <c r="N548" s="329"/>
      <c r="O548" s="408"/>
      <c r="P548" s="414"/>
      <c r="Q548" s="329"/>
      <c r="R548" s="414"/>
      <c r="S548" s="329"/>
      <c r="T548" s="329"/>
      <c r="U548" s="335"/>
      <c r="V548" s="332"/>
      <c r="W548" s="335"/>
      <c r="X548" s="332"/>
      <c r="Y548" s="405"/>
      <c r="Z548" s="341"/>
      <c r="AA548" s="341"/>
      <c r="AB548" s="399"/>
      <c r="AC548" s="420"/>
    </row>
    <row r="549" spans="1:30" s="130" customFormat="1" ht="15" x14ac:dyDescent="0.25">
      <c r="A549" s="108"/>
      <c r="B549" s="163"/>
      <c r="C549" s="164"/>
      <c r="D549" s="126"/>
      <c r="E549" s="265"/>
      <c r="F549" s="128"/>
      <c r="G549" s="276"/>
      <c r="H549" s="276"/>
      <c r="I549" s="291"/>
      <c r="J549" s="291"/>
      <c r="K549" s="263" t="str">
        <f t="shared" si="25"/>
        <v/>
      </c>
      <c r="L549" s="263" t="str">
        <f t="shared" si="26"/>
        <v/>
      </c>
      <c r="M549" s="188">
        <f t="shared" si="22"/>
        <v>0</v>
      </c>
      <c r="N549" s="329"/>
      <c r="O549" s="408"/>
      <c r="P549" s="414"/>
      <c r="Q549" s="329"/>
      <c r="R549" s="414"/>
      <c r="S549" s="329"/>
      <c r="T549" s="329"/>
      <c r="U549" s="335"/>
      <c r="V549" s="332"/>
      <c r="W549" s="335"/>
      <c r="X549" s="332"/>
      <c r="Y549" s="405"/>
      <c r="Z549" s="341"/>
      <c r="AA549" s="341"/>
      <c r="AB549" s="399"/>
      <c r="AC549" s="420"/>
    </row>
    <row r="550" spans="1:30" s="130" customFormat="1" ht="15" x14ac:dyDescent="0.25">
      <c r="A550" s="109"/>
      <c r="B550" s="267">
        <f>SUM(M531:M550)</f>
        <v>470.3</v>
      </c>
      <c r="C550" s="166"/>
      <c r="D550" s="126"/>
      <c r="E550" s="265"/>
      <c r="F550" s="128"/>
      <c r="G550" s="276"/>
      <c r="H550" s="276"/>
      <c r="I550" s="291"/>
      <c r="J550" s="291"/>
      <c r="K550" s="263" t="str">
        <f t="shared" si="25"/>
        <v/>
      </c>
      <c r="L550" s="263" t="str">
        <f t="shared" si="26"/>
        <v/>
      </c>
      <c r="M550" s="188">
        <f t="shared" si="22"/>
        <v>0</v>
      </c>
      <c r="N550" s="330"/>
      <c r="O550" s="409"/>
      <c r="P550" s="415"/>
      <c r="Q550" s="330"/>
      <c r="R550" s="415"/>
      <c r="S550" s="330"/>
      <c r="T550" s="330"/>
      <c r="U550" s="336"/>
      <c r="V550" s="333"/>
      <c r="W550" s="336"/>
      <c r="X550" s="333"/>
      <c r="Y550" s="406"/>
      <c r="Z550" s="342"/>
      <c r="AA550" s="342"/>
      <c r="AB550" s="400"/>
      <c r="AC550" s="421"/>
    </row>
    <row r="551" spans="1:30" s="130" customFormat="1" x14ac:dyDescent="0.3">
      <c r="A551" s="131">
        <v>28</v>
      </c>
      <c r="B551" s="158" t="str">
        <f>'[1]danh sach'!B38</f>
        <v>Nguyễn Anh</v>
      </c>
      <c r="C551" s="159" t="str">
        <f>'[1]danh sach'!C38</f>
        <v xml:space="preserve">Tăng </v>
      </c>
      <c r="D551" s="272" t="s">
        <v>532</v>
      </c>
      <c r="E551" s="265" t="s">
        <v>293</v>
      </c>
      <c r="F551" s="128" t="s">
        <v>216</v>
      </c>
      <c r="G551" s="276">
        <v>30</v>
      </c>
      <c r="H551" s="276"/>
      <c r="I551" s="291">
        <v>40</v>
      </c>
      <c r="J551" s="291"/>
      <c r="K551" s="263">
        <f t="shared" si="25"/>
        <v>1</v>
      </c>
      <c r="L551" s="263" t="str">
        <f t="shared" si="26"/>
        <v/>
      </c>
      <c r="M551" s="188">
        <f t="shared" si="22"/>
        <v>30</v>
      </c>
      <c r="N551" s="328">
        <f>'[2]danh sach'!O38</f>
        <v>58</v>
      </c>
      <c r="O551" s="407"/>
      <c r="P551" s="413">
        <f>SUM(M551:M570)+N551+O551</f>
        <v>541.70000000000005</v>
      </c>
      <c r="Q551" s="328">
        <v>238</v>
      </c>
      <c r="R551" s="413">
        <f>'Mau B2'!L38</f>
        <v>340.5</v>
      </c>
      <c r="S551" s="328">
        <f>'[2]danh sach'!J38</f>
        <v>290</v>
      </c>
      <c r="T551" s="328">
        <f>'[3]danh sach'!R37</f>
        <v>232</v>
      </c>
      <c r="U551" s="334">
        <v>500</v>
      </c>
      <c r="V551" s="331">
        <f>U551</f>
        <v>500</v>
      </c>
      <c r="W551" s="334">
        <v>360</v>
      </c>
      <c r="X551" s="331">
        <f>W551</f>
        <v>360</v>
      </c>
      <c r="Y551" s="404">
        <f>ROUND((P551-T551),1)</f>
        <v>309.7</v>
      </c>
      <c r="Z551" s="340">
        <f>IF(OR(SUM(V551:V570)="",SUM(Q551:Q570)=""),0,ROUND(IF(SUM(U551:U570)=500,(SUM(Q551:Q570)-SUM(V551:V570))/3.2,IF(SUM(U551:U570)=600,(SUM(Q551:Q570)-SUM(V551:V570))/2.8,0)),1))</f>
        <v>-81.900000000000006</v>
      </c>
      <c r="AA551" s="340">
        <f>IF(OR(SUM(X551:X570)="",SUM(R551:R570)=""),0,ROUND(IF(SUM(W551:W570)=360,(SUM(R551:R570)-SUM(X551:X570))/3.2,IF(SUM(W551:W570)=260,(SUM(R551:R570)-SUM(X551:X570))/2.8,0)),1))</f>
        <v>-6.1</v>
      </c>
      <c r="AB551" s="398">
        <v>19.8</v>
      </c>
      <c r="AC551" s="419">
        <f>SUM(Y551:AA570)</f>
        <v>221.7</v>
      </c>
      <c r="AD551" s="17" t="s">
        <v>535</v>
      </c>
    </row>
    <row r="552" spans="1:30" s="130" customFormat="1" ht="15" x14ac:dyDescent="0.25">
      <c r="A552" s="108"/>
      <c r="B552" s="163"/>
      <c r="C552" s="164"/>
      <c r="D552" s="272" t="s">
        <v>533</v>
      </c>
      <c r="E552" s="265" t="s">
        <v>256</v>
      </c>
      <c r="F552" s="128" t="s">
        <v>216</v>
      </c>
      <c r="G552" s="276">
        <v>45</v>
      </c>
      <c r="H552" s="276"/>
      <c r="I552" s="291">
        <v>28</v>
      </c>
      <c r="J552" s="291"/>
      <c r="K552" s="263">
        <f t="shared" si="25"/>
        <v>1</v>
      </c>
      <c r="L552" s="263" t="str">
        <f t="shared" si="26"/>
        <v/>
      </c>
      <c r="M552" s="188">
        <f t="shared" si="22"/>
        <v>45</v>
      </c>
      <c r="N552" s="329"/>
      <c r="O552" s="408"/>
      <c r="P552" s="414"/>
      <c r="Q552" s="329"/>
      <c r="R552" s="414"/>
      <c r="S552" s="329"/>
      <c r="T552" s="329"/>
      <c r="U552" s="335"/>
      <c r="V552" s="332"/>
      <c r="W552" s="335"/>
      <c r="X552" s="332"/>
      <c r="Y552" s="405"/>
      <c r="Z552" s="341"/>
      <c r="AA552" s="341"/>
      <c r="AB552" s="399"/>
      <c r="AC552" s="420"/>
    </row>
    <row r="553" spans="1:30" s="130" customFormat="1" ht="15" x14ac:dyDescent="0.25">
      <c r="A553" s="108"/>
      <c r="B553" s="163"/>
      <c r="C553" s="164"/>
      <c r="D553" s="272" t="s">
        <v>244</v>
      </c>
      <c r="E553" s="265" t="s">
        <v>278</v>
      </c>
      <c r="F553" s="128" t="s">
        <v>216</v>
      </c>
      <c r="G553" s="276"/>
      <c r="H553" s="276">
        <v>60</v>
      </c>
      <c r="I553" s="291">
        <v>33</v>
      </c>
      <c r="J553" s="291"/>
      <c r="K553" s="263" t="str">
        <f t="shared" si="25"/>
        <v/>
      </c>
      <c r="L553" s="263">
        <f t="shared" si="26"/>
        <v>1.2100000000000002</v>
      </c>
      <c r="M553" s="188">
        <f t="shared" ref="M553:M664" si="27">ROUND(IF(G553&gt;0,G553*K553,"0")+IF(H553&gt;0,(H553/1.5)*L553,"0"),1)</f>
        <v>48.4</v>
      </c>
      <c r="N553" s="329"/>
      <c r="O553" s="408"/>
      <c r="P553" s="414"/>
      <c r="Q553" s="329"/>
      <c r="R553" s="414"/>
      <c r="S553" s="329"/>
      <c r="T553" s="329"/>
      <c r="U553" s="335"/>
      <c r="V553" s="332"/>
      <c r="W553" s="335"/>
      <c r="X553" s="332"/>
      <c r="Y553" s="405"/>
      <c r="Z553" s="341"/>
      <c r="AA553" s="341"/>
      <c r="AB553" s="399"/>
      <c r="AC553" s="420"/>
    </row>
    <row r="554" spans="1:30" s="130" customFormat="1" ht="23.25" x14ac:dyDescent="0.25">
      <c r="A554" s="108"/>
      <c r="B554" s="163"/>
      <c r="C554" s="164"/>
      <c r="D554" s="272" t="s">
        <v>244</v>
      </c>
      <c r="E554" s="265" t="s">
        <v>451</v>
      </c>
      <c r="F554" s="128" t="s">
        <v>216</v>
      </c>
      <c r="G554" s="276"/>
      <c r="H554" s="276">
        <v>60</v>
      </c>
      <c r="I554" s="291">
        <v>22</v>
      </c>
      <c r="J554" s="291"/>
      <c r="K554" s="263" t="str">
        <f t="shared" si="25"/>
        <v/>
      </c>
      <c r="L554" s="263">
        <f t="shared" si="26"/>
        <v>1.1000000000000001</v>
      </c>
      <c r="M554" s="188">
        <f t="shared" si="22"/>
        <v>44</v>
      </c>
      <c r="N554" s="329"/>
      <c r="O554" s="408"/>
      <c r="P554" s="414"/>
      <c r="Q554" s="329"/>
      <c r="R554" s="414"/>
      <c r="S554" s="329"/>
      <c r="T554" s="329"/>
      <c r="U554" s="335"/>
      <c r="V554" s="332"/>
      <c r="W554" s="335"/>
      <c r="X554" s="332"/>
      <c r="Y554" s="405"/>
      <c r="Z554" s="341"/>
      <c r="AA554" s="341"/>
      <c r="AB554" s="399"/>
      <c r="AC554" s="420"/>
    </row>
    <row r="555" spans="1:30" s="130" customFormat="1" ht="15" x14ac:dyDescent="0.25">
      <c r="A555" s="108"/>
      <c r="B555" s="163"/>
      <c r="C555" s="164"/>
      <c r="D555" s="272" t="s">
        <v>242</v>
      </c>
      <c r="E555" s="265" t="s">
        <v>250</v>
      </c>
      <c r="F555" s="128" t="s">
        <v>217</v>
      </c>
      <c r="G555" s="276">
        <v>45</v>
      </c>
      <c r="H555" s="276"/>
      <c r="I555" s="291">
        <v>49</v>
      </c>
      <c r="J555" s="291">
        <v>3</v>
      </c>
      <c r="K555" s="263">
        <f t="shared" si="25"/>
        <v>1.1000000000000001</v>
      </c>
      <c r="L555" s="263" t="str">
        <f t="shared" si="26"/>
        <v/>
      </c>
      <c r="M555" s="188">
        <f t="shared" si="27"/>
        <v>49.5</v>
      </c>
      <c r="N555" s="329"/>
      <c r="O555" s="408"/>
      <c r="P555" s="414"/>
      <c r="Q555" s="329"/>
      <c r="R555" s="414"/>
      <c r="S555" s="329"/>
      <c r="T555" s="329"/>
      <c r="U555" s="335"/>
      <c r="V555" s="332"/>
      <c r="W555" s="335"/>
      <c r="X555" s="332"/>
      <c r="Y555" s="405"/>
      <c r="Z555" s="341"/>
      <c r="AA555" s="341"/>
      <c r="AB555" s="399"/>
      <c r="AC555" s="420"/>
    </row>
    <row r="556" spans="1:30" s="130" customFormat="1" ht="15" x14ac:dyDescent="0.25">
      <c r="A556" s="108"/>
      <c r="B556" s="163"/>
      <c r="C556" s="164"/>
      <c r="D556" s="272" t="s">
        <v>242</v>
      </c>
      <c r="E556" s="265" t="s">
        <v>356</v>
      </c>
      <c r="F556" s="128">
        <v>2</v>
      </c>
      <c r="G556" s="276">
        <v>45</v>
      </c>
      <c r="H556" s="276"/>
      <c r="I556" s="291">
        <v>48</v>
      </c>
      <c r="J556" s="291">
        <v>12</v>
      </c>
      <c r="K556" s="263">
        <f t="shared" si="25"/>
        <v>1.2100000000000002</v>
      </c>
      <c r="L556" s="263" t="str">
        <f t="shared" si="26"/>
        <v/>
      </c>
      <c r="M556" s="188">
        <f t="shared" si="27"/>
        <v>54.5</v>
      </c>
      <c r="N556" s="329"/>
      <c r="O556" s="408"/>
      <c r="P556" s="414"/>
      <c r="Q556" s="329"/>
      <c r="R556" s="414"/>
      <c r="S556" s="329"/>
      <c r="T556" s="329"/>
      <c r="U556" s="335"/>
      <c r="V556" s="332"/>
      <c r="W556" s="335"/>
      <c r="X556" s="332"/>
      <c r="Y556" s="405"/>
      <c r="Z556" s="341"/>
      <c r="AA556" s="341"/>
      <c r="AB556" s="399"/>
      <c r="AC556" s="420"/>
    </row>
    <row r="557" spans="1:30" s="130" customFormat="1" ht="15" x14ac:dyDescent="0.25">
      <c r="A557" s="108"/>
      <c r="B557" s="163"/>
      <c r="C557" s="164"/>
      <c r="D557" s="272" t="s">
        <v>354</v>
      </c>
      <c r="E557" s="265" t="s">
        <v>246</v>
      </c>
      <c r="F557" s="128" t="s">
        <v>217</v>
      </c>
      <c r="G557" s="276">
        <v>30</v>
      </c>
      <c r="H557" s="276"/>
      <c r="I557" s="291">
        <v>51</v>
      </c>
      <c r="J557" s="291">
        <v>10</v>
      </c>
      <c r="K557" s="263">
        <f t="shared" si="25"/>
        <v>1.2100000000000002</v>
      </c>
      <c r="L557" s="263" t="str">
        <f t="shared" si="26"/>
        <v/>
      </c>
      <c r="M557" s="188">
        <f t="shared" si="27"/>
        <v>36.299999999999997</v>
      </c>
      <c r="N557" s="329"/>
      <c r="O557" s="408"/>
      <c r="P557" s="414"/>
      <c r="Q557" s="329"/>
      <c r="R557" s="414"/>
      <c r="S557" s="329"/>
      <c r="T557" s="329"/>
      <c r="U557" s="335"/>
      <c r="V557" s="332"/>
      <c r="W557" s="335"/>
      <c r="X557" s="332"/>
      <c r="Y557" s="405"/>
      <c r="Z557" s="341"/>
      <c r="AA557" s="341"/>
      <c r="AB557" s="399"/>
      <c r="AC557" s="420"/>
    </row>
    <row r="558" spans="1:30" s="130" customFormat="1" ht="15" x14ac:dyDescent="0.25">
      <c r="A558" s="108"/>
      <c r="B558" s="163"/>
      <c r="C558" s="164"/>
      <c r="D558" s="272" t="s">
        <v>354</v>
      </c>
      <c r="E558" s="265" t="s">
        <v>428</v>
      </c>
      <c r="F558" s="128" t="s">
        <v>217</v>
      </c>
      <c r="G558" s="276">
        <v>30</v>
      </c>
      <c r="H558" s="276"/>
      <c r="I558" s="291">
        <v>48</v>
      </c>
      <c r="J558" s="291">
        <v>3</v>
      </c>
      <c r="K558" s="263">
        <f t="shared" si="25"/>
        <v>1.1000000000000001</v>
      </c>
      <c r="L558" s="263" t="str">
        <f t="shared" si="26"/>
        <v/>
      </c>
      <c r="M558" s="188">
        <f t="shared" si="27"/>
        <v>33</v>
      </c>
      <c r="N558" s="329"/>
      <c r="O558" s="408"/>
      <c r="P558" s="414"/>
      <c r="Q558" s="329"/>
      <c r="R558" s="414"/>
      <c r="S558" s="329"/>
      <c r="T558" s="329"/>
      <c r="U558" s="335"/>
      <c r="V558" s="332"/>
      <c r="W558" s="335"/>
      <c r="X558" s="332"/>
      <c r="Y558" s="405"/>
      <c r="Z558" s="341"/>
      <c r="AA558" s="341"/>
      <c r="AB558" s="399"/>
      <c r="AC558" s="420"/>
    </row>
    <row r="559" spans="1:30" s="130" customFormat="1" ht="15" x14ac:dyDescent="0.25">
      <c r="A559" s="108"/>
      <c r="B559" s="163"/>
      <c r="C559" s="164"/>
      <c r="D559" s="272" t="s">
        <v>317</v>
      </c>
      <c r="E559" s="265" t="s">
        <v>357</v>
      </c>
      <c r="F559" s="128" t="s">
        <v>217</v>
      </c>
      <c r="G559" s="276"/>
      <c r="H559" s="276">
        <v>60</v>
      </c>
      <c r="I559" s="291">
        <v>22</v>
      </c>
      <c r="J559" s="291"/>
      <c r="K559" s="263" t="str">
        <f t="shared" si="25"/>
        <v/>
      </c>
      <c r="L559" s="263">
        <f t="shared" si="26"/>
        <v>1</v>
      </c>
      <c r="M559" s="188">
        <f t="shared" si="27"/>
        <v>40</v>
      </c>
      <c r="N559" s="329"/>
      <c r="O559" s="408"/>
      <c r="P559" s="414"/>
      <c r="Q559" s="329"/>
      <c r="R559" s="414"/>
      <c r="S559" s="329"/>
      <c r="T559" s="329"/>
      <c r="U559" s="335"/>
      <c r="V559" s="332"/>
      <c r="W559" s="335"/>
      <c r="X559" s="332"/>
      <c r="Y559" s="405"/>
      <c r="Z559" s="341"/>
      <c r="AA559" s="341"/>
      <c r="AB559" s="399"/>
      <c r="AC559" s="420"/>
    </row>
    <row r="560" spans="1:30" s="130" customFormat="1" ht="15" x14ac:dyDescent="0.25">
      <c r="A560" s="108"/>
      <c r="B560" s="163"/>
      <c r="C560" s="164"/>
      <c r="D560" s="272" t="s">
        <v>489</v>
      </c>
      <c r="E560" s="303" t="s">
        <v>490</v>
      </c>
      <c r="F560" s="304">
        <v>2</v>
      </c>
      <c r="G560" s="305">
        <v>48</v>
      </c>
      <c r="H560" s="305"/>
      <c r="I560" s="274">
        <v>50</v>
      </c>
      <c r="J560" s="291"/>
      <c r="K560" s="263">
        <f t="shared" si="25"/>
        <v>1</v>
      </c>
      <c r="L560" s="263" t="str">
        <f t="shared" si="26"/>
        <v/>
      </c>
      <c r="M560" s="188">
        <f t="shared" si="27"/>
        <v>48</v>
      </c>
      <c r="N560" s="329"/>
      <c r="O560" s="408"/>
      <c r="P560" s="414"/>
      <c r="Q560" s="329"/>
      <c r="R560" s="414"/>
      <c r="S560" s="329"/>
      <c r="T560" s="329"/>
      <c r="U560" s="335"/>
      <c r="V560" s="332"/>
      <c r="W560" s="335"/>
      <c r="X560" s="332"/>
      <c r="Y560" s="405"/>
      <c r="Z560" s="341"/>
      <c r="AA560" s="341"/>
      <c r="AB560" s="399"/>
      <c r="AC560" s="420"/>
    </row>
    <row r="561" spans="1:30" s="130" customFormat="1" ht="24.75" x14ac:dyDescent="0.25">
      <c r="A561" s="108"/>
      <c r="B561" s="163"/>
      <c r="C561" s="164"/>
      <c r="D561" s="151" t="s">
        <v>495</v>
      </c>
      <c r="E561" s="265" t="s">
        <v>494</v>
      </c>
      <c r="F561" s="128">
        <v>2</v>
      </c>
      <c r="G561" s="276">
        <v>38</v>
      </c>
      <c r="H561" s="276"/>
      <c r="I561" s="291">
        <v>65</v>
      </c>
      <c r="J561" s="291"/>
      <c r="K561" s="263">
        <f t="shared" si="25"/>
        <v>1.1000000000000001</v>
      </c>
      <c r="L561" s="263" t="str">
        <f t="shared" si="26"/>
        <v/>
      </c>
      <c r="M561" s="188">
        <f t="shared" si="27"/>
        <v>41.8</v>
      </c>
      <c r="N561" s="329"/>
      <c r="O561" s="408"/>
      <c r="P561" s="414"/>
      <c r="Q561" s="329"/>
      <c r="R561" s="414"/>
      <c r="S561" s="329"/>
      <c r="T561" s="329"/>
      <c r="U561" s="335"/>
      <c r="V561" s="332"/>
      <c r="W561" s="335"/>
      <c r="X561" s="332"/>
      <c r="Y561" s="405"/>
      <c r="Z561" s="341"/>
      <c r="AA561" s="341"/>
      <c r="AB561" s="399"/>
      <c r="AC561" s="420"/>
    </row>
    <row r="562" spans="1:30" s="130" customFormat="1" ht="24.75" x14ac:dyDescent="0.25">
      <c r="A562" s="108"/>
      <c r="B562" s="163"/>
      <c r="C562" s="164"/>
      <c r="D562" s="151" t="s">
        <v>509</v>
      </c>
      <c r="E562" s="265" t="s">
        <v>303</v>
      </c>
      <c r="F562" s="128">
        <v>2</v>
      </c>
      <c r="G562" s="276">
        <v>6</v>
      </c>
      <c r="H562" s="276"/>
      <c r="I562" s="291">
        <v>63</v>
      </c>
      <c r="J562" s="291"/>
      <c r="K562" s="263">
        <f t="shared" si="25"/>
        <v>1.1000000000000001</v>
      </c>
      <c r="L562" s="263" t="str">
        <f t="shared" si="26"/>
        <v/>
      </c>
      <c r="M562" s="188">
        <f t="shared" si="27"/>
        <v>6.6</v>
      </c>
      <c r="N562" s="329"/>
      <c r="O562" s="408"/>
      <c r="P562" s="414"/>
      <c r="Q562" s="329"/>
      <c r="R562" s="414"/>
      <c r="S562" s="329"/>
      <c r="T562" s="329"/>
      <c r="U562" s="335"/>
      <c r="V562" s="332"/>
      <c r="W562" s="335"/>
      <c r="X562" s="332"/>
      <c r="Y562" s="405"/>
      <c r="Z562" s="341"/>
      <c r="AA562" s="341"/>
      <c r="AB562" s="399"/>
      <c r="AC562" s="420"/>
    </row>
    <row r="563" spans="1:30" s="130" customFormat="1" ht="24.75" x14ac:dyDescent="0.25">
      <c r="A563" s="108"/>
      <c r="B563" s="163"/>
      <c r="C563" s="164"/>
      <c r="D563" s="151" t="s">
        <v>509</v>
      </c>
      <c r="E563" s="265" t="s">
        <v>340</v>
      </c>
      <c r="F563" s="128">
        <v>2</v>
      </c>
      <c r="G563" s="276">
        <v>6</v>
      </c>
      <c r="H563" s="276"/>
      <c r="I563" s="291">
        <v>61</v>
      </c>
      <c r="J563" s="291"/>
      <c r="K563" s="263">
        <f t="shared" si="25"/>
        <v>1.1000000000000001</v>
      </c>
      <c r="L563" s="263" t="str">
        <f t="shared" si="26"/>
        <v/>
      </c>
      <c r="M563" s="188">
        <f t="shared" si="27"/>
        <v>6.6</v>
      </c>
      <c r="N563" s="329"/>
      <c r="O563" s="408"/>
      <c r="P563" s="414"/>
      <c r="Q563" s="329"/>
      <c r="R563" s="414"/>
      <c r="S563" s="329"/>
      <c r="T563" s="329"/>
      <c r="U563" s="335"/>
      <c r="V563" s="332"/>
      <c r="W563" s="335"/>
      <c r="X563" s="332"/>
      <c r="Y563" s="405"/>
      <c r="Z563" s="341"/>
      <c r="AA563" s="341"/>
      <c r="AB563" s="399"/>
      <c r="AC563" s="420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91"/>
      <c r="J564" s="291"/>
      <c r="K564" s="263" t="str">
        <f t="shared" si="25"/>
        <v/>
      </c>
      <c r="L564" s="263" t="str">
        <f t="shared" si="26"/>
        <v/>
      </c>
      <c r="M564" s="188">
        <f t="shared" si="27"/>
        <v>0</v>
      </c>
      <c r="N564" s="329"/>
      <c r="O564" s="408"/>
      <c r="P564" s="414"/>
      <c r="Q564" s="329"/>
      <c r="R564" s="414"/>
      <c r="S564" s="329"/>
      <c r="T564" s="329"/>
      <c r="U564" s="335"/>
      <c r="V564" s="332"/>
      <c r="W564" s="335"/>
      <c r="X564" s="332"/>
      <c r="Y564" s="405"/>
      <c r="Z564" s="341"/>
      <c r="AA564" s="341"/>
      <c r="AB564" s="399"/>
      <c r="AC564" s="420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91"/>
      <c r="J565" s="291"/>
      <c r="K565" s="263" t="str">
        <f t="shared" si="25"/>
        <v/>
      </c>
      <c r="L565" s="263" t="str">
        <f t="shared" si="26"/>
        <v/>
      </c>
      <c r="M565" s="188">
        <f t="shared" si="27"/>
        <v>0</v>
      </c>
      <c r="N565" s="329"/>
      <c r="O565" s="408"/>
      <c r="P565" s="414"/>
      <c r="Q565" s="329"/>
      <c r="R565" s="414"/>
      <c r="S565" s="329"/>
      <c r="T565" s="329"/>
      <c r="U565" s="335"/>
      <c r="V565" s="332"/>
      <c r="W565" s="335"/>
      <c r="X565" s="332"/>
      <c r="Y565" s="405"/>
      <c r="Z565" s="341"/>
      <c r="AA565" s="341"/>
      <c r="AB565" s="399"/>
      <c r="AC565" s="420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91"/>
      <c r="J566" s="291"/>
      <c r="K566" s="263" t="str">
        <f t="shared" si="25"/>
        <v/>
      </c>
      <c r="L566" s="263" t="str">
        <f t="shared" si="26"/>
        <v/>
      </c>
      <c r="M566" s="188">
        <f t="shared" si="27"/>
        <v>0</v>
      </c>
      <c r="N566" s="329"/>
      <c r="O566" s="408"/>
      <c r="P566" s="414"/>
      <c r="Q566" s="329"/>
      <c r="R566" s="414"/>
      <c r="S566" s="329"/>
      <c r="T566" s="329"/>
      <c r="U566" s="335"/>
      <c r="V566" s="332"/>
      <c r="W566" s="335"/>
      <c r="X566" s="332"/>
      <c r="Y566" s="405"/>
      <c r="Z566" s="341"/>
      <c r="AA566" s="341"/>
      <c r="AB566" s="399"/>
      <c r="AC566" s="420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91"/>
      <c r="J567" s="291"/>
      <c r="K567" s="263" t="str">
        <f t="shared" si="25"/>
        <v/>
      </c>
      <c r="L567" s="263" t="str">
        <f t="shared" si="26"/>
        <v/>
      </c>
      <c r="M567" s="188">
        <f t="shared" si="27"/>
        <v>0</v>
      </c>
      <c r="N567" s="329"/>
      <c r="O567" s="408"/>
      <c r="P567" s="414"/>
      <c r="Q567" s="329"/>
      <c r="R567" s="414"/>
      <c r="S567" s="329"/>
      <c r="T567" s="329"/>
      <c r="U567" s="335"/>
      <c r="V567" s="332"/>
      <c r="W567" s="335"/>
      <c r="X567" s="332"/>
      <c r="Y567" s="405"/>
      <c r="Z567" s="341"/>
      <c r="AA567" s="341"/>
      <c r="AB567" s="399"/>
      <c r="AC567" s="420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91"/>
      <c r="J568" s="291"/>
      <c r="K568" s="263" t="str">
        <f t="shared" si="25"/>
        <v/>
      </c>
      <c r="L568" s="263" t="str">
        <f t="shared" si="26"/>
        <v/>
      </c>
      <c r="M568" s="188">
        <f t="shared" si="27"/>
        <v>0</v>
      </c>
      <c r="N568" s="329"/>
      <c r="O568" s="408"/>
      <c r="P568" s="414"/>
      <c r="Q568" s="329"/>
      <c r="R568" s="414"/>
      <c r="S568" s="329"/>
      <c r="T568" s="329"/>
      <c r="U568" s="335"/>
      <c r="V568" s="332"/>
      <c r="W568" s="335"/>
      <c r="X568" s="332"/>
      <c r="Y568" s="405"/>
      <c r="Z568" s="341"/>
      <c r="AA568" s="341"/>
      <c r="AB568" s="399"/>
      <c r="AC568" s="420"/>
    </row>
    <row r="569" spans="1:30" s="130" customFormat="1" ht="15" hidden="1" customHeight="1" x14ac:dyDescent="0.25">
      <c r="A569" s="108"/>
      <c r="B569" s="163"/>
      <c r="C569" s="164"/>
      <c r="D569" s="126"/>
      <c r="E569" s="265"/>
      <c r="F569" s="128"/>
      <c r="G569" s="276"/>
      <c r="H569" s="276"/>
      <c r="I569" s="291"/>
      <c r="J569" s="291"/>
      <c r="K569" s="263" t="str">
        <f t="shared" si="25"/>
        <v/>
      </c>
      <c r="L569" s="263" t="str">
        <f t="shared" si="26"/>
        <v/>
      </c>
      <c r="M569" s="188">
        <f t="shared" si="27"/>
        <v>0</v>
      </c>
      <c r="N569" s="329"/>
      <c r="O569" s="408"/>
      <c r="P569" s="414"/>
      <c r="Q569" s="329"/>
      <c r="R569" s="414"/>
      <c r="S569" s="329"/>
      <c r="T569" s="329"/>
      <c r="U569" s="335"/>
      <c r="V569" s="332"/>
      <c r="W569" s="335"/>
      <c r="X569" s="332"/>
      <c r="Y569" s="405"/>
      <c r="Z569" s="341"/>
      <c r="AA569" s="341"/>
      <c r="AB569" s="399"/>
      <c r="AC569" s="420"/>
    </row>
    <row r="570" spans="1:30" s="130" customFormat="1" ht="15" x14ac:dyDescent="0.25">
      <c r="A570" s="109"/>
      <c r="B570" s="267">
        <f>SUM(M551:M570)</f>
        <v>483.70000000000005</v>
      </c>
      <c r="C570" s="166"/>
      <c r="D570" s="126"/>
      <c r="E570" s="265"/>
      <c r="F570" s="128"/>
      <c r="G570" s="276"/>
      <c r="H570" s="276"/>
      <c r="I570" s="291"/>
      <c r="J570" s="291"/>
      <c r="K570" s="263" t="str">
        <f t="shared" si="25"/>
        <v/>
      </c>
      <c r="L570" s="263" t="str">
        <f t="shared" si="26"/>
        <v/>
      </c>
      <c r="M570" s="188">
        <f t="shared" si="27"/>
        <v>0</v>
      </c>
      <c r="N570" s="330"/>
      <c r="O570" s="409"/>
      <c r="P570" s="415"/>
      <c r="Q570" s="330"/>
      <c r="R570" s="415"/>
      <c r="S570" s="330"/>
      <c r="T570" s="330"/>
      <c r="U570" s="336"/>
      <c r="V570" s="333"/>
      <c r="W570" s="336"/>
      <c r="X570" s="333"/>
      <c r="Y570" s="406"/>
      <c r="Z570" s="342"/>
      <c r="AA570" s="342"/>
      <c r="AB570" s="400"/>
      <c r="AC570" s="421"/>
    </row>
    <row r="571" spans="1:30" s="130" customFormat="1" x14ac:dyDescent="0.3">
      <c r="A571" s="131">
        <v>29</v>
      </c>
      <c r="B571" s="158" t="str">
        <f>'[1]danh sach'!B39</f>
        <v>Quách Minh</v>
      </c>
      <c r="C571" s="159" t="str">
        <f>'[1]danh sach'!C39</f>
        <v xml:space="preserve">Thử </v>
      </c>
      <c r="D571" s="272" t="s">
        <v>248</v>
      </c>
      <c r="E571" s="265" t="s">
        <v>359</v>
      </c>
      <c r="F571" s="128" t="s">
        <v>216</v>
      </c>
      <c r="G571" s="276"/>
      <c r="H571" s="276">
        <v>60</v>
      </c>
      <c r="I571" s="291">
        <v>21</v>
      </c>
      <c r="J571" s="291"/>
      <c r="K571" s="263" t="str">
        <f t="shared" si="25"/>
        <v/>
      </c>
      <c r="L571" s="263">
        <f t="shared" si="26"/>
        <v>1</v>
      </c>
      <c r="M571" s="188">
        <f t="shared" si="27"/>
        <v>40</v>
      </c>
      <c r="N571" s="328">
        <f>'[2]danh sach'!O39</f>
        <v>52</v>
      </c>
      <c r="O571" s="407"/>
      <c r="P571" s="413">
        <f>SUM(M571:M590)+N571+O571</f>
        <v>501.10000000000008</v>
      </c>
      <c r="Q571" s="328">
        <v>73</v>
      </c>
      <c r="R571" s="413">
        <f>'Mau B2'!L39</f>
        <v>372</v>
      </c>
      <c r="S571" s="328">
        <f>'[2]danh sach'!J39</f>
        <v>260</v>
      </c>
      <c r="T571" s="328">
        <f>'[3]danh sach'!R38</f>
        <v>208</v>
      </c>
      <c r="U571" s="334">
        <v>500</v>
      </c>
      <c r="V571" s="331">
        <f>U571</f>
        <v>500</v>
      </c>
      <c r="W571" s="334">
        <v>360</v>
      </c>
      <c r="X571" s="331">
        <f>W571</f>
        <v>360</v>
      </c>
      <c r="Y571" s="404">
        <f>ROUND((P571-T571),1)</f>
        <v>293.10000000000002</v>
      </c>
      <c r="Z571" s="340">
        <f>IF(OR(SUM(V571:V590)="",SUM(Q571:Q590)=""),0,ROUND(IF(SUM(U571:U590)=500,(SUM(Q571:Q590)-SUM(V571:V590))/3.2,IF(SUM(U571:U590)=600,(SUM(Q571:Q590)-SUM(V571:V590))/2.8,0)),1))</f>
        <v>-133.4</v>
      </c>
      <c r="AA571" s="340">
        <f>IF(OR(SUM(X571:X590)="",SUM(R571:R590)=""),0,ROUND(IF(SUM(W571:W590)=360,(SUM(R571:R590)-SUM(X571:X590))/3.2,IF(SUM(W571:W590)=260,(SUM(R571:R590)-SUM(X571:X590))/2.8,0)),1))</f>
        <v>3.8</v>
      </c>
      <c r="AB571" s="398">
        <v>44.8</v>
      </c>
      <c r="AC571" s="419">
        <f>SUM(Y571:AA590)</f>
        <v>163.50000000000003</v>
      </c>
      <c r="AD571" s="17" t="s">
        <v>535</v>
      </c>
    </row>
    <row r="572" spans="1:30" s="130" customFormat="1" ht="15" x14ac:dyDescent="0.25">
      <c r="A572" s="108"/>
      <c r="B572" s="163"/>
      <c r="C572" s="164"/>
      <c r="D572" s="272" t="s">
        <v>248</v>
      </c>
      <c r="E572" s="265" t="s">
        <v>315</v>
      </c>
      <c r="F572" s="128">
        <v>1</v>
      </c>
      <c r="G572" s="276"/>
      <c r="H572" s="276">
        <v>60</v>
      </c>
      <c r="I572" s="291">
        <v>21</v>
      </c>
      <c r="J572" s="291"/>
      <c r="K572" s="263" t="str">
        <f t="shared" si="25"/>
        <v/>
      </c>
      <c r="L572" s="263">
        <f t="shared" si="26"/>
        <v>1</v>
      </c>
      <c r="M572" s="188">
        <f t="shared" si="27"/>
        <v>40</v>
      </c>
      <c r="N572" s="329"/>
      <c r="O572" s="408"/>
      <c r="P572" s="414"/>
      <c r="Q572" s="329"/>
      <c r="R572" s="414"/>
      <c r="S572" s="329"/>
      <c r="T572" s="329"/>
      <c r="U572" s="335"/>
      <c r="V572" s="332"/>
      <c r="W572" s="335"/>
      <c r="X572" s="332"/>
      <c r="Y572" s="405"/>
      <c r="Z572" s="341"/>
      <c r="AA572" s="341"/>
      <c r="AB572" s="399"/>
      <c r="AC572" s="420"/>
    </row>
    <row r="573" spans="1:30" s="130" customFormat="1" ht="15" x14ac:dyDescent="0.25">
      <c r="A573" s="108"/>
      <c r="B573" s="163"/>
      <c r="C573" s="164"/>
      <c r="D573" s="272" t="s">
        <v>248</v>
      </c>
      <c r="E573" s="265" t="s">
        <v>429</v>
      </c>
      <c r="F573" s="128">
        <v>1</v>
      </c>
      <c r="G573" s="276"/>
      <c r="H573" s="276">
        <v>60</v>
      </c>
      <c r="I573" s="291">
        <v>20</v>
      </c>
      <c r="J573" s="291"/>
      <c r="K573" s="263" t="str">
        <f t="shared" si="25"/>
        <v/>
      </c>
      <c r="L573" s="263">
        <f t="shared" si="26"/>
        <v>1</v>
      </c>
      <c r="M573" s="188">
        <f t="shared" si="27"/>
        <v>40</v>
      </c>
      <c r="N573" s="329"/>
      <c r="O573" s="408"/>
      <c r="P573" s="414"/>
      <c r="Q573" s="329"/>
      <c r="R573" s="414"/>
      <c r="S573" s="329"/>
      <c r="T573" s="329"/>
      <c r="U573" s="335"/>
      <c r="V573" s="332"/>
      <c r="W573" s="335"/>
      <c r="X573" s="332"/>
      <c r="Y573" s="405"/>
      <c r="Z573" s="341"/>
      <c r="AA573" s="341"/>
      <c r="AB573" s="399"/>
      <c r="AC573" s="420"/>
    </row>
    <row r="574" spans="1:30" s="130" customFormat="1" ht="15" x14ac:dyDescent="0.25">
      <c r="A574" s="108"/>
      <c r="B574" s="163"/>
      <c r="C574" s="164"/>
      <c r="D574" s="272" t="s">
        <v>297</v>
      </c>
      <c r="E574" s="265" t="s">
        <v>312</v>
      </c>
      <c r="F574" s="128">
        <v>1</v>
      </c>
      <c r="G574" s="276"/>
      <c r="H574" s="276">
        <v>120</v>
      </c>
      <c r="I574" s="291">
        <v>25</v>
      </c>
      <c r="J574" s="291"/>
      <c r="K574" s="263" t="str">
        <f t="shared" si="25"/>
        <v/>
      </c>
      <c r="L574" s="263">
        <f t="shared" si="26"/>
        <v>1</v>
      </c>
      <c r="M574" s="188">
        <f t="shared" si="27"/>
        <v>80</v>
      </c>
      <c r="N574" s="329"/>
      <c r="O574" s="408"/>
      <c r="P574" s="414"/>
      <c r="Q574" s="329"/>
      <c r="R574" s="414"/>
      <c r="S574" s="329"/>
      <c r="T574" s="329"/>
      <c r="U574" s="335"/>
      <c r="V574" s="332"/>
      <c r="W574" s="335"/>
      <c r="X574" s="332"/>
      <c r="Y574" s="405"/>
      <c r="Z574" s="341"/>
      <c r="AA574" s="341"/>
      <c r="AB574" s="399"/>
      <c r="AC574" s="420"/>
    </row>
    <row r="575" spans="1:30" s="130" customFormat="1" ht="15" x14ac:dyDescent="0.25">
      <c r="A575" s="108"/>
      <c r="B575" s="163"/>
      <c r="C575" s="164"/>
      <c r="D575" s="272" t="s">
        <v>358</v>
      </c>
      <c r="E575" s="265" t="s">
        <v>312</v>
      </c>
      <c r="F575" s="128">
        <v>1</v>
      </c>
      <c r="G575" s="276"/>
      <c r="H575" s="276">
        <v>90</v>
      </c>
      <c r="I575" s="291">
        <v>25</v>
      </c>
      <c r="J575" s="291"/>
      <c r="K575" s="263" t="str">
        <f t="shared" si="25"/>
        <v/>
      </c>
      <c r="L575" s="263">
        <f t="shared" si="26"/>
        <v>1</v>
      </c>
      <c r="M575" s="188">
        <f t="shared" si="27"/>
        <v>60</v>
      </c>
      <c r="N575" s="329"/>
      <c r="O575" s="408"/>
      <c r="P575" s="414"/>
      <c r="Q575" s="329"/>
      <c r="R575" s="414"/>
      <c r="S575" s="329"/>
      <c r="T575" s="329"/>
      <c r="U575" s="335"/>
      <c r="V575" s="332"/>
      <c r="W575" s="335"/>
      <c r="X575" s="332"/>
      <c r="Y575" s="405"/>
      <c r="Z575" s="341"/>
      <c r="AA575" s="341"/>
      <c r="AB575" s="399"/>
      <c r="AC575" s="420"/>
    </row>
    <row r="576" spans="1:30" s="130" customFormat="1" ht="15" x14ac:dyDescent="0.25">
      <c r="A576" s="108"/>
      <c r="B576" s="163"/>
      <c r="C576" s="164"/>
      <c r="D576" s="272" t="s">
        <v>299</v>
      </c>
      <c r="E576" s="265" t="s">
        <v>359</v>
      </c>
      <c r="F576" s="128" t="s">
        <v>217</v>
      </c>
      <c r="G576" s="276"/>
      <c r="H576" s="276">
        <v>150</v>
      </c>
      <c r="I576" s="291">
        <v>32</v>
      </c>
      <c r="J576" s="291"/>
      <c r="K576" s="263" t="str">
        <f t="shared" si="25"/>
        <v/>
      </c>
      <c r="L576" s="263">
        <f t="shared" si="26"/>
        <v>1.1000000000000001</v>
      </c>
      <c r="M576" s="188">
        <f t="shared" si="27"/>
        <v>110</v>
      </c>
      <c r="N576" s="329"/>
      <c r="O576" s="408"/>
      <c r="P576" s="414"/>
      <c r="Q576" s="329"/>
      <c r="R576" s="414"/>
      <c r="S576" s="329"/>
      <c r="T576" s="329"/>
      <c r="U576" s="335"/>
      <c r="V576" s="332"/>
      <c r="W576" s="335"/>
      <c r="X576" s="332"/>
      <c r="Y576" s="405"/>
      <c r="Z576" s="341"/>
      <c r="AA576" s="341"/>
      <c r="AB576" s="399"/>
      <c r="AC576" s="420"/>
    </row>
    <row r="577" spans="1:30" s="130" customFormat="1" ht="24.75" x14ac:dyDescent="0.25">
      <c r="A577" s="108"/>
      <c r="B577" s="163"/>
      <c r="C577" s="164"/>
      <c r="D577" s="280" t="s">
        <v>462</v>
      </c>
      <c r="E577" s="265" t="s">
        <v>255</v>
      </c>
      <c r="F577" s="128" t="s">
        <v>217</v>
      </c>
      <c r="G577" s="276"/>
      <c r="H577" s="276">
        <v>5</v>
      </c>
      <c r="I577" s="291">
        <v>25</v>
      </c>
      <c r="J577" s="291"/>
      <c r="K577" s="263" t="str">
        <f t="shared" si="25"/>
        <v/>
      </c>
      <c r="L577" s="263">
        <f t="shared" si="26"/>
        <v>1</v>
      </c>
      <c r="M577" s="188">
        <f t="shared" si="27"/>
        <v>3.3</v>
      </c>
      <c r="N577" s="329"/>
      <c r="O577" s="408"/>
      <c r="P577" s="414"/>
      <c r="Q577" s="329"/>
      <c r="R577" s="414"/>
      <c r="S577" s="329"/>
      <c r="T577" s="329"/>
      <c r="U577" s="335"/>
      <c r="V577" s="332"/>
      <c r="W577" s="335"/>
      <c r="X577" s="332"/>
      <c r="Y577" s="405"/>
      <c r="Z577" s="341"/>
      <c r="AA577" s="341"/>
      <c r="AB577" s="399"/>
      <c r="AC577" s="420"/>
    </row>
    <row r="578" spans="1:30" s="130" customFormat="1" ht="15" x14ac:dyDescent="0.25">
      <c r="A578" s="108"/>
      <c r="B578" s="163"/>
      <c r="C578" s="164"/>
      <c r="D578" s="126" t="s">
        <v>501</v>
      </c>
      <c r="E578" s="265" t="s">
        <v>502</v>
      </c>
      <c r="F578" s="128" t="s">
        <v>217</v>
      </c>
      <c r="G578" s="276"/>
      <c r="H578" s="276">
        <v>24</v>
      </c>
      <c r="I578" s="291">
        <v>24</v>
      </c>
      <c r="J578" s="291"/>
      <c r="K578" s="263" t="str">
        <f t="shared" si="25"/>
        <v/>
      </c>
      <c r="L578" s="263">
        <f t="shared" si="26"/>
        <v>1.1000000000000001</v>
      </c>
      <c r="M578" s="188">
        <f t="shared" si="27"/>
        <v>17.600000000000001</v>
      </c>
      <c r="N578" s="329"/>
      <c r="O578" s="408"/>
      <c r="P578" s="414"/>
      <c r="Q578" s="329"/>
      <c r="R578" s="414"/>
      <c r="S578" s="329"/>
      <c r="T578" s="329"/>
      <c r="U578" s="335"/>
      <c r="V578" s="332"/>
      <c r="W578" s="335"/>
      <c r="X578" s="332"/>
      <c r="Y578" s="405"/>
      <c r="Z578" s="341"/>
      <c r="AA578" s="341"/>
      <c r="AB578" s="399"/>
      <c r="AC578" s="420"/>
    </row>
    <row r="579" spans="1:30" s="130" customFormat="1" ht="24.75" x14ac:dyDescent="0.25">
      <c r="A579" s="108"/>
      <c r="B579" s="163"/>
      <c r="C579" s="164"/>
      <c r="D579" s="151" t="s">
        <v>508</v>
      </c>
      <c r="E579" s="265" t="s">
        <v>303</v>
      </c>
      <c r="F579" s="307">
        <v>2</v>
      </c>
      <c r="G579" s="308">
        <v>6</v>
      </c>
      <c r="H579" s="308"/>
      <c r="I579" s="309">
        <v>63</v>
      </c>
      <c r="J579" s="291"/>
      <c r="K579" s="263">
        <f t="shared" si="25"/>
        <v>1.1000000000000001</v>
      </c>
      <c r="L579" s="263" t="str">
        <f t="shared" si="26"/>
        <v/>
      </c>
      <c r="M579" s="188">
        <f t="shared" si="27"/>
        <v>6.6</v>
      </c>
      <c r="N579" s="329"/>
      <c r="O579" s="408"/>
      <c r="P579" s="414"/>
      <c r="Q579" s="329"/>
      <c r="R579" s="414"/>
      <c r="S579" s="329"/>
      <c r="T579" s="329"/>
      <c r="U579" s="335"/>
      <c r="V579" s="332"/>
      <c r="W579" s="335"/>
      <c r="X579" s="332"/>
      <c r="Y579" s="405"/>
      <c r="Z579" s="341"/>
      <c r="AA579" s="341"/>
      <c r="AB579" s="399"/>
      <c r="AC579" s="420"/>
    </row>
    <row r="580" spans="1:30" s="130" customFormat="1" ht="24.75" x14ac:dyDescent="0.25">
      <c r="A580" s="108"/>
      <c r="B580" s="163"/>
      <c r="C580" s="164"/>
      <c r="D580" s="151" t="s">
        <v>508</v>
      </c>
      <c r="E580" s="265" t="s">
        <v>340</v>
      </c>
      <c r="F580" s="307">
        <v>2</v>
      </c>
      <c r="G580" s="308">
        <v>6</v>
      </c>
      <c r="H580" s="308"/>
      <c r="I580" s="309">
        <v>61</v>
      </c>
      <c r="J580" s="291"/>
      <c r="K580" s="263">
        <f t="shared" si="25"/>
        <v>1.1000000000000001</v>
      </c>
      <c r="L580" s="263" t="str">
        <f t="shared" si="26"/>
        <v/>
      </c>
      <c r="M580" s="188">
        <f t="shared" si="27"/>
        <v>6.6</v>
      </c>
      <c r="N580" s="329"/>
      <c r="O580" s="408"/>
      <c r="P580" s="414"/>
      <c r="Q580" s="329"/>
      <c r="R580" s="414"/>
      <c r="S580" s="329"/>
      <c r="T580" s="329"/>
      <c r="U580" s="335"/>
      <c r="V580" s="332"/>
      <c r="W580" s="335"/>
      <c r="X580" s="332"/>
      <c r="Y580" s="405"/>
      <c r="Z580" s="341"/>
      <c r="AA580" s="341"/>
      <c r="AB580" s="399"/>
      <c r="AC580" s="420"/>
    </row>
    <row r="581" spans="1:30" s="130" customFormat="1" ht="26.25" customHeight="1" x14ac:dyDescent="0.25">
      <c r="A581" s="108"/>
      <c r="B581" s="163"/>
      <c r="C581" s="164"/>
      <c r="D581" s="272" t="s">
        <v>333</v>
      </c>
      <c r="E581" s="265" t="s">
        <v>539</v>
      </c>
      <c r="F581" s="128">
        <v>1</v>
      </c>
      <c r="G581" s="276">
        <v>45</v>
      </c>
      <c r="H581" s="276"/>
      <c r="I581" s="291">
        <v>33</v>
      </c>
      <c r="J581" s="291"/>
      <c r="K581" s="263">
        <f t="shared" si="25"/>
        <v>1</v>
      </c>
      <c r="L581" s="263" t="str">
        <f t="shared" si="26"/>
        <v/>
      </c>
      <c r="M581" s="188">
        <f t="shared" si="27"/>
        <v>45</v>
      </c>
      <c r="N581" s="329"/>
      <c r="O581" s="408"/>
      <c r="P581" s="414"/>
      <c r="Q581" s="329"/>
      <c r="R581" s="414"/>
      <c r="S581" s="329"/>
      <c r="T581" s="329"/>
      <c r="U581" s="335"/>
      <c r="V581" s="332"/>
      <c r="W581" s="335"/>
      <c r="X581" s="332"/>
      <c r="Y581" s="405"/>
      <c r="Z581" s="341"/>
      <c r="AA581" s="341"/>
      <c r="AB581" s="399"/>
      <c r="AC581" s="420"/>
    </row>
    <row r="582" spans="1:30" s="130" customFormat="1" ht="15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91"/>
      <c r="J582" s="291"/>
      <c r="K582" s="263" t="str">
        <f t="shared" si="25"/>
        <v/>
      </c>
      <c r="L582" s="263" t="str">
        <f t="shared" si="26"/>
        <v/>
      </c>
      <c r="M582" s="188">
        <f t="shared" si="27"/>
        <v>0</v>
      </c>
      <c r="N582" s="329"/>
      <c r="O582" s="408"/>
      <c r="P582" s="414"/>
      <c r="Q582" s="329"/>
      <c r="R582" s="414"/>
      <c r="S582" s="329"/>
      <c r="T582" s="329"/>
      <c r="U582" s="335"/>
      <c r="V582" s="332"/>
      <c r="W582" s="335"/>
      <c r="X582" s="332"/>
      <c r="Y582" s="405"/>
      <c r="Z582" s="341"/>
      <c r="AA582" s="341"/>
      <c r="AB582" s="399"/>
      <c r="AC582" s="420"/>
    </row>
    <row r="583" spans="1:30" s="130" customFormat="1" ht="15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91"/>
      <c r="J583" s="291"/>
      <c r="K583" s="263" t="str">
        <f t="shared" si="25"/>
        <v/>
      </c>
      <c r="L583" s="263" t="str">
        <f t="shared" si="26"/>
        <v/>
      </c>
      <c r="M583" s="188">
        <f t="shared" si="27"/>
        <v>0</v>
      </c>
      <c r="N583" s="329"/>
      <c r="O583" s="408"/>
      <c r="P583" s="414"/>
      <c r="Q583" s="329"/>
      <c r="R583" s="414"/>
      <c r="S583" s="329"/>
      <c r="T583" s="329"/>
      <c r="U583" s="335"/>
      <c r="V583" s="332"/>
      <c r="W583" s="335"/>
      <c r="X583" s="332"/>
      <c r="Y583" s="405"/>
      <c r="Z583" s="341"/>
      <c r="AA583" s="341"/>
      <c r="AB583" s="399"/>
      <c r="AC583" s="420"/>
    </row>
    <row r="584" spans="1:30" s="130" customFormat="1" ht="15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91"/>
      <c r="J584" s="291"/>
      <c r="K584" s="263" t="str">
        <f t="shared" si="25"/>
        <v/>
      </c>
      <c r="L584" s="263" t="str">
        <f t="shared" si="26"/>
        <v/>
      </c>
      <c r="M584" s="188">
        <f t="shared" si="27"/>
        <v>0</v>
      </c>
      <c r="N584" s="329"/>
      <c r="O584" s="408"/>
      <c r="P584" s="414"/>
      <c r="Q584" s="329"/>
      <c r="R584" s="414"/>
      <c r="S584" s="329"/>
      <c r="T584" s="329"/>
      <c r="U584" s="335"/>
      <c r="V584" s="332"/>
      <c r="W584" s="335"/>
      <c r="X584" s="332"/>
      <c r="Y584" s="405"/>
      <c r="Z584" s="341"/>
      <c r="AA584" s="341"/>
      <c r="AB584" s="399"/>
      <c r="AC584" s="420"/>
    </row>
    <row r="585" spans="1:30" s="130" customFormat="1" ht="15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91"/>
      <c r="J585" s="291"/>
      <c r="K585" s="263" t="str">
        <f t="shared" si="25"/>
        <v/>
      </c>
      <c r="L585" s="263" t="str">
        <f t="shared" si="26"/>
        <v/>
      </c>
      <c r="M585" s="188">
        <f t="shared" si="27"/>
        <v>0</v>
      </c>
      <c r="N585" s="329"/>
      <c r="O585" s="408"/>
      <c r="P585" s="414"/>
      <c r="Q585" s="329"/>
      <c r="R585" s="414"/>
      <c r="S585" s="329"/>
      <c r="T585" s="329"/>
      <c r="U585" s="335"/>
      <c r="V585" s="332"/>
      <c r="W585" s="335"/>
      <c r="X585" s="332"/>
      <c r="Y585" s="405"/>
      <c r="Z585" s="341"/>
      <c r="AA585" s="341"/>
      <c r="AB585" s="399"/>
      <c r="AC585" s="420"/>
    </row>
    <row r="586" spans="1:30" s="130" customFormat="1" ht="15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91"/>
      <c r="J586" s="291"/>
      <c r="K586" s="263" t="str">
        <f t="shared" si="25"/>
        <v/>
      </c>
      <c r="L586" s="263" t="str">
        <f t="shared" si="26"/>
        <v/>
      </c>
      <c r="M586" s="188">
        <f t="shared" si="27"/>
        <v>0</v>
      </c>
      <c r="N586" s="329"/>
      <c r="O586" s="408"/>
      <c r="P586" s="414"/>
      <c r="Q586" s="329"/>
      <c r="R586" s="414"/>
      <c r="S586" s="329"/>
      <c r="T586" s="329"/>
      <c r="U586" s="335"/>
      <c r="V586" s="332"/>
      <c r="W586" s="335"/>
      <c r="X586" s="332"/>
      <c r="Y586" s="405"/>
      <c r="Z586" s="341"/>
      <c r="AA586" s="341"/>
      <c r="AB586" s="399"/>
      <c r="AC586" s="420"/>
    </row>
    <row r="587" spans="1:30" s="130" customFormat="1" ht="15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91"/>
      <c r="J587" s="291"/>
      <c r="K587" s="263" t="str">
        <f t="shared" si="25"/>
        <v/>
      </c>
      <c r="L587" s="263" t="str">
        <f t="shared" si="26"/>
        <v/>
      </c>
      <c r="M587" s="188">
        <f t="shared" si="27"/>
        <v>0</v>
      </c>
      <c r="N587" s="329"/>
      <c r="O587" s="408"/>
      <c r="P587" s="414"/>
      <c r="Q587" s="329"/>
      <c r="R587" s="414"/>
      <c r="S587" s="329"/>
      <c r="T587" s="329"/>
      <c r="U587" s="335"/>
      <c r="V587" s="332"/>
      <c r="W587" s="335"/>
      <c r="X587" s="332"/>
      <c r="Y587" s="405"/>
      <c r="Z587" s="341"/>
      <c r="AA587" s="341"/>
      <c r="AB587" s="399"/>
      <c r="AC587" s="420"/>
    </row>
    <row r="588" spans="1:30" s="130" customFormat="1" ht="15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91"/>
      <c r="J588" s="291"/>
      <c r="K588" s="263" t="str">
        <f t="shared" si="25"/>
        <v/>
      </c>
      <c r="L588" s="263" t="str">
        <f t="shared" si="26"/>
        <v/>
      </c>
      <c r="M588" s="188">
        <f t="shared" si="27"/>
        <v>0</v>
      </c>
      <c r="N588" s="329"/>
      <c r="O588" s="408"/>
      <c r="P588" s="414"/>
      <c r="Q588" s="329"/>
      <c r="R588" s="414"/>
      <c r="S588" s="329"/>
      <c r="T588" s="329"/>
      <c r="U588" s="335"/>
      <c r="V588" s="332"/>
      <c r="W588" s="335"/>
      <c r="X588" s="332"/>
      <c r="Y588" s="405"/>
      <c r="Z588" s="341"/>
      <c r="AA588" s="341"/>
      <c r="AB588" s="399"/>
      <c r="AC588" s="420"/>
    </row>
    <row r="589" spans="1:30" s="130" customFormat="1" ht="15" customHeight="1" x14ac:dyDescent="0.25">
      <c r="A589" s="108"/>
      <c r="B589" s="163"/>
      <c r="C589" s="164"/>
      <c r="D589" s="126"/>
      <c r="E589" s="265"/>
      <c r="F589" s="128"/>
      <c r="G589" s="276"/>
      <c r="H589" s="276"/>
      <c r="I589" s="291"/>
      <c r="J589" s="291"/>
      <c r="K589" s="263" t="str">
        <f t="shared" si="25"/>
        <v/>
      </c>
      <c r="L589" s="263" t="str">
        <f t="shared" si="26"/>
        <v/>
      </c>
      <c r="M589" s="188">
        <f t="shared" si="27"/>
        <v>0</v>
      </c>
      <c r="N589" s="329"/>
      <c r="O589" s="408"/>
      <c r="P589" s="414"/>
      <c r="Q589" s="329"/>
      <c r="R589" s="414"/>
      <c r="S589" s="329"/>
      <c r="T589" s="329"/>
      <c r="U589" s="335"/>
      <c r="V589" s="332"/>
      <c r="W589" s="335"/>
      <c r="X589" s="332"/>
      <c r="Y589" s="405"/>
      <c r="Z589" s="341"/>
      <c r="AA589" s="341"/>
      <c r="AB589" s="399"/>
      <c r="AC589" s="420"/>
    </row>
    <row r="590" spans="1:30" s="130" customFormat="1" ht="15" x14ac:dyDescent="0.25">
      <c r="A590" s="109"/>
      <c r="B590" s="267">
        <f>SUM(M571:M590)</f>
        <v>449.10000000000008</v>
      </c>
      <c r="C590" s="166"/>
      <c r="D590" s="126"/>
      <c r="E590" s="265"/>
      <c r="F590" s="128"/>
      <c r="G590" s="276"/>
      <c r="H590" s="276"/>
      <c r="I590" s="291"/>
      <c r="J590" s="291"/>
      <c r="K590" s="263" t="str">
        <f t="shared" si="25"/>
        <v/>
      </c>
      <c r="L590" s="263" t="str">
        <f t="shared" si="26"/>
        <v/>
      </c>
      <c r="M590" s="188">
        <f t="shared" si="27"/>
        <v>0</v>
      </c>
      <c r="N590" s="330"/>
      <c r="O590" s="409"/>
      <c r="P590" s="415"/>
      <c r="Q590" s="330"/>
      <c r="R590" s="415"/>
      <c r="S590" s="330"/>
      <c r="T590" s="330"/>
      <c r="U590" s="336"/>
      <c r="V590" s="333"/>
      <c r="W590" s="336"/>
      <c r="X590" s="333"/>
      <c r="Y590" s="406"/>
      <c r="Z590" s="342"/>
      <c r="AA590" s="342"/>
      <c r="AB590" s="400"/>
      <c r="AC590" s="421"/>
    </row>
    <row r="591" spans="1:30" s="130" customFormat="1" x14ac:dyDescent="0.3">
      <c r="A591" s="131">
        <v>30</v>
      </c>
      <c r="B591" s="158" t="str">
        <f>'[1]danh sach'!B40</f>
        <v xml:space="preserve">Trần Công </v>
      </c>
      <c r="C591" s="159" t="str">
        <f>'[1]danh sach'!C40</f>
        <v xml:space="preserve">Tiến </v>
      </c>
      <c r="D591" s="272" t="s">
        <v>360</v>
      </c>
      <c r="E591" s="265" t="s">
        <v>404</v>
      </c>
      <c r="F591" s="128" t="s">
        <v>216</v>
      </c>
      <c r="G591" s="276">
        <v>30</v>
      </c>
      <c r="H591" s="276"/>
      <c r="I591" s="291">
        <v>39</v>
      </c>
      <c r="J591" s="291"/>
      <c r="K591" s="263">
        <f t="shared" si="25"/>
        <v>1.1000000000000001</v>
      </c>
      <c r="L591" s="263" t="str">
        <f t="shared" si="26"/>
        <v/>
      </c>
      <c r="M591" s="188">
        <f t="shared" si="27"/>
        <v>33</v>
      </c>
      <c r="N591" s="328">
        <f>'[2]danh sach'!O40</f>
        <v>46.5</v>
      </c>
      <c r="O591" s="407"/>
      <c r="P591" s="413">
        <f>SUM(M591:M610)+N591+O591</f>
        <v>464.1</v>
      </c>
      <c r="Q591" s="328">
        <v>354</v>
      </c>
      <c r="R591" s="413">
        <f>'Mau B2'!L40</f>
        <v>338.7</v>
      </c>
      <c r="S591" s="328">
        <f>'[2]danh sach'!J40</f>
        <v>310</v>
      </c>
      <c r="T591" s="328">
        <f>'[3]danh sach'!R39</f>
        <v>263.5</v>
      </c>
      <c r="U591" s="334">
        <v>500</v>
      </c>
      <c r="V591" s="331">
        <f>U591</f>
        <v>500</v>
      </c>
      <c r="W591" s="334">
        <v>360</v>
      </c>
      <c r="X591" s="331">
        <f>W591</f>
        <v>360</v>
      </c>
      <c r="Y591" s="404">
        <f>ROUND((P591-T591),1)</f>
        <v>200.6</v>
      </c>
      <c r="Z591" s="340">
        <f>IF(OR(SUM(V591:V610)="",SUM(Q591:Q610)=""),0,ROUND(IF(SUM(U591:U610)=500,(SUM(Q591:Q610)-SUM(V591:V610))/3.2,IF(SUM(U591:U610)=600,(SUM(Q591:Q610)-SUM(V591:V610))/2.8,0)),1))</f>
        <v>-45.6</v>
      </c>
      <c r="AA591" s="340">
        <f>IF(OR(SUM(X591:X610)="",SUM(R591:R610)=""),0,ROUND(IF(SUM(W591:W610)=360,(SUM(R591:R610)-SUM(X591:X610))/3.2,IF(SUM(W591:W610)=260,(SUM(R591:R610)-SUM(X591:X610))/2.8,0)),1))</f>
        <v>-6.7</v>
      </c>
      <c r="AB591" s="398">
        <v>39.799999999999997</v>
      </c>
      <c r="AC591" s="419">
        <f>SUM(Y591:AA610)</f>
        <v>148.30000000000001</v>
      </c>
      <c r="AD591" s="17" t="s">
        <v>534</v>
      </c>
    </row>
    <row r="592" spans="1:30" s="130" customFormat="1" ht="15" x14ac:dyDescent="0.25">
      <c r="A592" s="108"/>
      <c r="B592" s="163"/>
      <c r="C592" s="164"/>
      <c r="D592" s="272" t="s">
        <v>360</v>
      </c>
      <c r="E592" s="265" t="s">
        <v>405</v>
      </c>
      <c r="F592" s="128" t="s">
        <v>216</v>
      </c>
      <c r="G592" s="276">
        <v>30</v>
      </c>
      <c r="H592" s="276"/>
      <c r="I592" s="291">
        <v>36</v>
      </c>
      <c r="J592" s="291"/>
      <c r="K592" s="263">
        <f t="shared" si="25"/>
        <v>1.1000000000000001</v>
      </c>
      <c r="L592" s="263" t="str">
        <f t="shared" si="26"/>
        <v/>
      </c>
      <c r="M592" s="188">
        <f t="shared" si="27"/>
        <v>33</v>
      </c>
      <c r="N592" s="329"/>
      <c r="O592" s="408"/>
      <c r="P592" s="414"/>
      <c r="Q592" s="329"/>
      <c r="R592" s="414"/>
      <c r="S592" s="329"/>
      <c r="T592" s="329"/>
      <c r="U592" s="335"/>
      <c r="V592" s="332"/>
      <c r="W592" s="335"/>
      <c r="X592" s="332"/>
      <c r="Y592" s="405"/>
      <c r="Z592" s="341"/>
      <c r="AA592" s="341"/>
      <c r="AB592" s="399"/>
      <c r="AC592" s="420"/>
    </row>
    <row r="593" spans="1:29" s="130" customFormat="1" ht="15" x14ac:dyDescent="0.25">
      <c r="A593" s="108"/>
      <c r="B593" s="163"/>
      <c r="C593" s="164"/>
      <c r="D593" s="272" t="s">
        <v>360</v>
      </c>
      <c r="E593" s="265" t="s">
        <v>430</v>
      </c>
      <c r="F593" s="128" t="s">
        <v>216</v>
      </c>
      <c r="G593" s="276">
        <v>30</v>
      </c>
      <c r="H593" s="276"/>
      <c r="I593" s="291">
        <v>40</v>
      </c>
      <c r="J593" s="291"/>
      <c r="K593" s="263">
        <f t="shared" si="25"/>
        <v>1.1000000000000001</v>
      </c>
      <c r="L593" s="263" t="str">
        <f t="shared" si="26"/>
        <v/>
      </c>
      <c r="M593" s="188">
        <f t="shared" si="27"/>
        <v>33</v>
      </c>
      <c r="N593" s="329"/>
      <c r="O593" s="408"/>
      <c r="P593" s="414"/>
      <c r="Q593" s="329"/>
      <c r="R593" s="414"/>
      <c r="S593" s="329"/>
      <c r="T593" s="329"/>
      <c r="U593" s="335"/>
      <c r="V593" s="332"/>
      <c r="W593" s="335"/>
      <c r="X593" s="332"/>
      <c r="Y593" s="405"/>
      <c r="Z593" s="341"/>
      <c r="AA593" s="341"/>
      <c r="AB593" s="399"/>
      <c r="AC593" s="420"/>
    </row>
    <row r="594" spans="1:29" s="130" customFormat="1" ht="15" x14ac:dyDescent="0.25">
      <c r="A594" s="108"/>
      <c r="B594" s="163"/>
      <c r="C594" s="164"/>
      <c r="D594" s="272" t="s">
        <v>360</v>
      </c>
      <c r="E594" s="265" t="s">
        <v>431</v>
      </c>
      <c r="F594" s="128" t="s">
        <v>216</v>
      </c>
      <c r="G594" s="276">
        <v>30</v>
      </c>
      <c r="H594" s="276"/>
      <c r="I594" s="291">
        <v>40</v>
      </c>
      <c r="J594" s="291"/>
      <c r="K594" s="263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>1.1000000000000001</v>
      </c>
      <c r="L594" s="263" t="str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/>
      </c>
      <c r="M594" s="188">
        <f t="shared" si="27"/>
        <v>33</v>
      </c>
      <c r="N594" s="329"/>
      <c r="O594" s="408"/>
      <c r="P594" s="414"/>
      <c r="Q594" s="329"/>
      <c r="R594" s="414"/>
      <c r="S594" s="329"/>
      <c r="T594" s="329"/>
      <c r="U594" s="335"/>
      <c r="V594" s="332"/>
      <c r="W594" s="335"/>
      <c r="X594" s="332"/>
      <c r="Y594" s="405"/>
      <c r="Z594" s="341"/>
      <c r="AA594" s="341"/>
      <c r="AB594" s="399"/>
      <c r="AC594" s="420"/>
    </row>
    <row r="595" spans="1:29" s="130" customFormat="1" ht="15" x14ac:dyDescent="0.25">
      <c r="A595" s="108"/>
      <c r="B595" s="163"/>
      <c r="C595" s="164"/>
      <c r="D595" s="272" t="s">
        <v>360</v>
      </c>
      <c r="E595" s="265" t="s">
        <v>432</v>
      </c>
      <c r="F595" s="128" t="s">
        <v>216</v>
      </c>
      <c r="G595" s="276">
        <v>30</v>
      </c>
      <c r="H595" s="276"/>
      <c r="I595" s="291">
        <v>33</v>
      </c>
      <c r="J595" s="291"/>
      <c r="K595" s="263">
        <f t="shared" si="28"/>
        <v>1.1000000000000001</v>
      </c>
      <c r="L595" s="263" t="str">
        <f t="shared" si="29"/>
        <v/>
      </c>
      <c r="M595" s="188">
        <f t="shared" si="27"/>
        <v>33</v>
      </c>
      <c r="N595" s="329"/>
      <c r="O595" s="408"/>
      <c r="P595" s="414"/>
      <c r="Q595" s="329"/>
      <c r="R595" s="414"/>
      <c r="S595" s="329"/>
      <c r="T595" s="329"/>
      <c r="U595" s="335"/>
      <c r="V595" s="332"/>
      <c r="W595" s="335"/>
      <c r="X595" s="332"/>
      <c r="Y595" s="405"/>
      <c r="Z595" s="341"/>
      <c r="AA595" s="341"/>
      <c r="AB595" s="399"/>
      <c r="AC595" s="420"/>
    </row>
    <row r="596" spans="1:29" s="130" customFormat="1" ht="15" x14ac:dyDescent="0.25">
      <c r="A596" s="108"/>
      <c r="B596" s="163"/>
      <c r="C596" s="164"/>
      <c r="D596" s="272" t="s">
        <v>360</v>
      </c>
      <c r="E596" s="265" t="s">
        <v>433</v>
      </c>
      <c r="F596" s="128" t="s">
        <v>216</v>
      </c>
      <c r="G596" s="276">
        <v>30</v>
      </c>
      <c r="H596" s="276"/>
      <c r="I596" s="291">
        <v>35</v>
      </c>
      <c r="J596" s="291"/>
      <c r="K596" s="263">
        <f t="shared" si="28"/>
        <v>1.1000000000000001</v>
      </c>
      <c r="L596" s="263" t="str">
        <f t="shared" si="29"/>
        <v/>
      </c>
      <c r="M596" s="188">
        <f t="shared" si="27"/>
        <v>33</v>
      </c>
      <c r="N596" s="329"/>
      <c r="O596" s="408"/>
      <c r="P596" s="414"/>
      <c r="Q596" s="329"/>
      <c r="R596" s="414"/>
      <c r="S596" s="329"/>
      <c r="T596" s="329"/>
      <c r="U596" s="335"/>
      <c r="V596" s="332"/>
      <c r="W596" s="335"/>
      <c r="X596" s="332"/>
      <c r="Y596" s="405"/>
      <c r="Z596" s="341"/>
      <c r="AA596" s="341"/>
      <c r="AB596" s="399"/>
      <c r="AC596" s="420"/>
    </row>
    <row r="597" spans="1:29" s="130" customFormat="1" ht="15" x14ac:dyDescent="0.25">
      <c r="A597" s="108"/>
      <c r="B597" s="163"/>
      <c r="C597" s="164"/>
      <c r="D597" s="272" t="s">
        <v>360</v>
      </c>
      <c r="E597" s="265" t="s">
        <v>434</v>
      </c>
      <c r="F597" s="128" t="s">
        <v>216</v>
      </c>
      <c r="G597" s="276">
        <v>30</v>
      </c>
      <c r="H597" s="276"/>
      <c r="I597" s="291">
        <v>33</v>
      </c>
      <c r="J597" s="291"/>
      <c r="K597" s="263">
        <f t="shared" si="28"/>
        <v>1.1000000000000001</v>
      </c>
      <c r="L597" s="263" t="str">
        <f t="shared" si="29"/>
        <v/>
      </c>
      <c r="M597" s="188">
        <f t="shared" si="27"/>
        <v>33</v>
      </c>
      <c r="N597" s="329"/>
      <c r="O597" s="408"/>
      <c r="P597" s="414"/>
      <c r="Q597" s="329"/>
      <c r="R597" s="414"/>
      <c r="S597" s="329"/>
      <c r="T597" s="329"/>
      <c r="U597" s="335"/>
      <c r="V597" s="332"/>
      <c r="W597" s="335"/>
      <c r="X597" s="332"/>
      <c r="Y597" s="405"/>
      <c r="Z597" s="341"/>
      <c r="AA597" s="341"/>
      <c r="AB597" s="399"/>
      <c r="AC597" s="420"/>
    </row>
    <row r="598" spans="1:29" s="130" customFormat="1" ht="15" x14ac:dyDescent="0.25">
      <c r="A598" s="108"/>
      <c r="B598" s="163"/>
      <c r="C598" s="164"/>
      <c r="D598" s="272" t="s">
        <v>360</v>
      </c>
      <c r="E598" s="265" t="s">
        <v>435</v>
      </c>
      <c r="F598" s="128" t="s">
        <v>216</v>
      </c>
      <c r="G598" s="276">
        <v>30</v>
      </c>
      <c r="H598" s="276"/>
      <c r="I598" s="291">
        <v>27</v>
      </c>
      <c r="J598" s="291"/>
      <c r="K598" s="263">
        <f t="shared" si="28"/>
        <v>1.1000000000000001</v>
      </c>
      <c r="L598" s="263" t="str">
        <f t="shared" si="29"/>
        <v/>
      </c>
      <c r="M598" s="188">
        <f t="shared" si="27"/>
        <v>33</v>
      </c>
      <c r="N598" s="329"/>
      <c r="O598" s="408"/>
      <c r="P598" s="414"/>
      <c r="Q598" s="329"/>
      <c r="R598" s="414"/>
      <c r="S598" s="329"/>
      <c r="T598" s="329"/>
      <c r="U598" s="335"/>
      <c r="V598" s="332"/>
      <c r="W598" s="335"/>
      <c r="X598" s="332"/>
      <c r="Y598" s="405"/>
      <c r="Z598" s="341"/>
      <c r="AA598" s="341"/>
      <c r="AB598" s="399"/>
      <c r="AC598" s="420"/>
    </row>
    <row r="599" spans="1:29" s="130" customFormat="1" ht="15" x14ac:dyDescent="0.25">
      <c r="A599" s="108"/>
      <c r="B599" s="163"/>
      <c r="C599" s="164"/>
      <c r="D599" s="272" t="s">
        <v>446</v>
      </c>
      <c r="E599" s="265" t="s">
        <v>266</v>
      </c>
      <c r="F599" s="128" t="s">
        <v>216</v>
      </c>
      <c r="G599" s="276"/>
      <c r="H599" s="276">
        <v>90</v>
      </c>
      <c r="I599" s="291">
        <v>13</v>
      </c>
      <c r="J599" s="291"/>
      <c r="K599" s="263" t="str">
        <f t="shared" si="28"/>
        <v/>
      </c>
      <c r="L599" s="263">
        <f t="shared" si="29"/>
        <v>1</v>
      </c>
      <c r="M599" s="188">
        <f t="shared" si="27"/>
        <v>60</v>
      </c>
      <c r="N599" s="329"/>
      <c r="O599" s="408"/>
      <c r="P599" s="414"/>
      <c r="Q599" s="329"/>
      <c r="R599" s="414"/>
      <c r="S599" s="329"/>
      <c r="T599" s="329"/>
      <c r="U599" s="335"/>
      <c r="V599" s="332"/>
      <c r="W599" s="335"/>
      <c r="X599" s="332"/>
      <c r="Y599" s="405"/>
      <c r="Z599" s="341"/>
      <c r="AA599" s="341"/>
      <c r="AB599" s="399"/>
      <c r="AC599" s="420"/>
    </row>
    <row r="600" spans="1:29" s="130" customFormat="1" ht="15" x14ac:dyDescent="0.25">
      <c r="A600" s="108"/>
      <c r="B600" s="163"/>
      <c r="C600" s="164"/>
      <c r="D600" s="272" t="s">
        <v>294</v>
      </c>
      <c r="E600" s="265" t="s">
        <v>537</v>
      </c>
      <c r="F600" s="128" t="s">
        <v>217</v>
      </c>
      <c r="G600" s="276"/>
      <c r="H600" s="276">
        <v>60</v>
      </c>
      <c r="I600" s="291">
        <v>27</v>
      </c>
      <c r="J600" s="291"/>
      <c r="K600" s="263" t="str">
        <f t="shared" si="28"/>
        <v/>
      </c>
      <c r="L600" s="263">
        <f t="shared" si="29"/>
        <v>1.1000000000000001</v>
      </c>
      <c r="M600" s="188">
        <f t="shared" si="27"/>
        <v>44</v>
      </c>
      <c r="N600" s="329"/>
      <c r="O600" s="408"/>
      <c r="P600" s="414"/>
      <c r="Q600" s="329"/>
      <c r="R600" s="414"/>
      <c r="S600" s="329"/>
      <c r="T600" s="329"/>
      <c r="U600" s="335"/>
      <c r="V600" s="332"/>
      <c r="W600" s="335"/>
      <c r="X600" s="332"/>
      <c r="Y600" s="405"/>
      <c r="Z600" s="341"/>
      <c r="AA600" s="341"/>
      <c r="AB600" s="399"/>
      <c r="AC600" s="420"/>
    </row>
    <row r="601" spans="1:29" s="130" customFormat="1" ht="17.25" customHeight="1" x14ac:dyDescent="0.25">
      <c r="A601" s="108"/>
      <c r="B601" s="163"/>
      <c r="C601" s="164"/>
      <c r="D601" s="126" t="s">
        <v>497</v>
      </c>
      <c r="E601" s="303" t="s">
        <v>498</v>
      </c>
      <c r="F601" s="128" t="s">
        <v>217</v>
      </c>
      <c r="G601" s="129"/>
      <c r="H601" s="305">
        <v>24</v>
      </c>
      <c r="I601" s="291">
        <v>30</v>
      </c>
      <c r="J601" s="291"/>
      <c r="K601" s="263" t="str">
        <f t="shared" si="28"/>
        <v/>
      </c>
      <c r="L601" s="263">
        <f t="shared" si="29"/>
        <v>1.2100000000000002</v>
      </c>
      <c r="M601" s="188">
        <f t="shared" si="27"/>
        <v>19.399999999999999</v>
      </c>
      <c r="N601" s="329"/>
      <c r="O601" s="408"/>
      <c r="P601" s="414"/>
      <c r="Q601" s="329"/>
      <c r="R601" s="414"/>
      <c r="S601" s="329"/>
      <c r="T601" s="329"/>
      <c r="U601" s="335"/>
      <c r="V601" s="332"/>
      <c r="W601" s="335"/>
      <c r="X601" s="332"/>
      <c r="Y601" s="405"/>
      <c r="Z601" s="341"/>
      <c r="AA601" s="341"/>
      <c r="AB601" s="399"/>
      <c r="AC601" s="420"/>
    </row>
    <row r="602" spans="1:29" s="130" customFormat="1" ht="15" x14ac:dyDescent="0.25">
      <c r="A602" s="108"/>
      <c r="B602" s="163"/>
      <c r="C602" s="164"/>
      <c r="D602" s="272" t="s">
        <v>503</v>
      </c>
      <c r="E602" s="265" t="s">
        <v>271</v>
      </c>
      <c r="F602" s="128">
        <v>2</v>
      </c>
      <c r="G602" s="276">
        <v>6</v>
      </c>
      <c r="H602" s="276"/>
      <c r="I602" s="291">
        <v>53</v>
      </c>
      <c r="J602" s="291"/>
      <c r="K602" s="263">
        <f t="shared" si="28"/>
        <v>1</v>
      </c>
      <c r="L602" s="263" t="str">
        <f t="shared" si="29"/>
        <v/>
      </c>
      <c r="M602" s="188">
        <f t="shared" si="27"/>
        <v>6</v>
      </c>
      <c r="N602" s="329"/>
      <c r="O602" s="408"/>
      <c r="P602" s="414"/>
      <c r="Q602" s="329"/>
      <c r="R602" s="414"/>
      <c r="S602" s="329"/>
      <c r="T602" s="329"/>
      <c r="U602" s="335"/>
      <c r="V602" s="332"/>
      <c r="W602" s="335"/>
      <c r="X602" s="332"/>
      <c r="Y602" s="405"/>
      <c r="Z602" s="341"/>
      <c r="AA602" s="341"/>
      <c r="AB602" s="399"/>
      <c r="AC602" s="420"/>
    </row>
    <row r="603" spans="1:29" s="130" customFormat="1" ht="15" x14ac:dyDescent="0.25">
      <c r="A603" s="108"/>
      <c r="B603" s="163"/>
      <c r="C603" s="164"/>
      <c r="D603" s="272" t="s">
        <v>503</v>
      </c>
      <c r="E603" s="265" t="s">
        <v>338</v>
      </c>
      <c r="F603" s="128">
        <v>2</v>
      </c>
      <c r="G603" s="276">
        <v>6</v>
      </c>
      <c r="H603" s="276"/>
      <c r="I603" s="291">
        <v>50</v>
      </c>
      <c r="J603" s="291"/>
      <c r="K603" s="263">
        <f t="shared" si="28"/>
        <v>1</v>
      </c>
      <c r="L603" s="263" t="str">
        <f t="shared" si="29"/>
        <v/>
      </c>
      <c r="M603" s="188">
        <f t="shared" si="27"/>
        <v>6</v>
      </c>
      <c r="N603" s="329"/>
      <c r="O603" s="408"/>
      <c r="P603" s="414"/>
      <c r="Q603" s="329"/>
      <c r="R603" s="414"/>
      <c r="S603" s="329"/>
      <c r="T603" s="329"/>
      <c r="U603" s="335"/>
      <c r="V603" s="332"/>
      <c r="W603" s="335"/>
      <c r="X603" s="332"/>
      <c r="Y603" s="405"/>
      <c r="Z603" s="341"/>
      <c r="AA603" s="341"/>
      <c r="AB603" s="399"/>
      <c r="AC603" s="420"/>
    </row>
    <row r="604" spans="1:29" s="130" customFormat="1" ht="15" x14ac:dyDescent="0.25">
      <c r="A604" s="108"/>
      <c r="B604" s="163"/>
      <c r="C604" s="164"/>
      <c r="D604" s="272" t="s">
        <v>503</v>
      </c>
      <c r="E604" s="265" t="s">
        <v>303</v>
      </c>
      <c r="F604" s="128">
        <v>2</v>
      </c>
      <c r="G604" s="276">
        <v>6</v>
      </c>
      <c r="H604" s="276"/>
      <c r="I604" s="291">
        <v>63</v>
      </c>
      <c r="J604" s="291"/>
      <c r="K604" s="263">
        <f t="shared" si="28"/>
        <v>1.1000000000000001</v>
      </c>
      <c r="L604" s="263" t="str">
        <f t="shared" si="29"/>
        <v/>
      </c>
      <c r="M604" s="188">
        <f t="shared" si="27"/>
        <v>6.6</v>
      </c>
      <c r="N604" s="329"/>
      <c r="O604" s="408"/>
      <c r="P604" s="414"/>
      <c r="Q604" s="329"/>
      <c r="R604" s="414"/>
      <c r="S604" s="329"/>
      <c r="T604" s="329"/>
      <c r="U604" s="335"/>
      <c r="V604" s="332"/>
      <c r="W604" s="335"/>
      <c r="X604" s="332"/>
      <c r="Y604" s="405"/>
      <c r="Z604" s="341"/>
      <c r="AA604" s="341"/>
      <c r="AB604" s="399"/>
      <c r="AC604" s="420"/>
    </row>
    <row r="605" spans="1:29" s="130" customFormat="1" ht="15" x14ac:dyDescent="0.25">
      <c r="A605" s="108"/>
      <c r="B605" s="163"/>
      <c r="C605" s="164"/>
      <c r="D605" s="272" t="s">
        <v>503</v>
      </c>
      <c r="E605" s="265" t="s">
        <v>340</v>
      </c>
      <c r="F605" s="128">
        <v>2</v>
      </c>
      <c r="G605" s="276">
        <v>6</v>
      </c>
      <c r="H605" s="276"/>
      <c r="I605" s="291">
        <v>61</v>
      </c>
      <c r="J605" s="291"/>
      <c r="K605" s="263">
        <f t="shared" si="28"/>
        <v>1.1000000000000001</v>
      </c>
      <c r="L605" s="263" t="str">
        <f t="shared" si="29"/>
        <v/>
      </c>
      <c r="M605" s="188">
        <f t="shared" si="27"/>
        <v>6.6</v>
      </c>
      <c r="N605" s="329"/>
      <c r="O605" s="408"/>
      <c r="P605" s="414"/>
      <c r="Q605" s="329"/>
      <c r="R605" s="414"/>
      <c r="S605" s="329"/>
      <c r="T605" s="329"/>
      <c r="U605" s="335"/>
      <c r="V605" s="332"/>
      <c r="W605" s="335"/>
      <c r="X605" s="332"/>
      <c r="Y605" s="405"/>
      <c r="Z605" s="341"/>
      <c r="AA605" s="341"/>
      <c r="AB605" s="399"/>
      <c r="AC605" s="420"/>
    </row>
    <row r="606" spans="1:29" s="130" customFormat="1" ht="15" x14ac:dyDescent="0.25">
      <c r="A606" s="108"/>
      <c r="B606" s="163"/>
      <c r="C606" s="164"/>
      <c r="D606" s="272" t="s">
        <v>503</v>
      </c>
      <c r="E606" s="265" t="s">
        <v>259</v>
      </c>
      <c r="F606" s="128">
        <v>2</v>
      </c>
      <c r="G606" s="276">
        <v>5</v>
      </c>
      <c r="H606" s="276"/>
      <c r="I606" s="291">
        <v>12</v>
      </c>
      <c r="J606" s="291"/>
      <c r="K606" s="263">
        <f t="shared" si="28"/>
        <v>1</v>
      </c>
      <c r="L606" s="263" t="str">
        <f t="shared" si="29"/>
        <v/>
      </c>
      <c r="M606" s="188">
        <f t="shared" si="27"/>
        <v>5</v>
      </c>
      <c r="N606" s="329"/>
      <c r="O606" s="408"/>
      <c r="P606" s="414"/>
      <c r="Q606" s="329"/>
      <c r="R606" s="414"/>
      <c r="S606" s="329"/>
      <c r="T606" s="329"/>
      <c r="U606" s="335"/>
      <c r="V606" s="332"/>
      <c r="W606" s="335"/>
      <c r="X606" s="332"/>
      <c r="Y606" s="405"/>
      <c r="Z606" s="341"/>
      <c r="AA606" s="341"/>
      <c r="AB606" s="399"/>
      <c r="AC606" s="420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91"/>
      <c r="J607" s="291"/>
      <c r="K607" s="263" t="str">
        <f t="shared" si="28"/>
        <v/>
      </c>
      <c r="L607" s="263" t="str">
        <f t="shared" si="29"/>
        <v/>
      </c>
      <c r="M607" s="188">
        <f t="shared" si="27"/>
        <v>0</v>
      </c>
      <c r="N607" s="329"/>
      <c r="O607" s="408"/>
      <c r="P607" s="414"/>
      <c r="Q607" s="329"/>
      <c r="R607" s="414"/>
      <c r="S607" s="329"/>
      <c r="T607" s="329"/>
      <c r="U607" s="335"/>
      <c r="V607" s="332"/>
      <c r="W607" s="335"/>
      <c r="X607" s="332"/>
      <c r="Y607" s="405"/>
      <c r="Z607" s="341"/>
      <c r="AA607" s="341"/>
      <c r="AB607" s="399"/>
      <c r="AC607" s="420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91"/>
      <c r="J608" s="291"/>
      <c r="K608" s="263" t="str">
        <f t="shared" si="28"/>
        <v/>
      </c>
      <c r="L608" s="263" t="str">
        <f t="shared" si="29"/>
        <v/>
      </c>
      <c r="M608" s="188">
        <f t="shared" si="27"/>
        <v>0</v>
      </c>
      <c r="N608" s="329"/>
      <c r="O608" s="408"/>
      <c r="P608" s="414"/>
      <c r="Q608" s="329"/>
      <c r="R608" s="414"/>
      <c r="S608" s="329"/>
      <c r="T608" s="329"/>
      <c r="U608" s="335"/>
      <c r="V608" s="332"/>
      <c r="W608" s="335"/>
      <c r="X608" s="332"/>
      <c r="Y608" s="405"/>
      <c r="Z608" s="341"/>
      <c r="AA608" s="341"/>
      <c r="AB608" s="399"/>
      <c r="AC608" s="420"/>
    </row>
    <row r="609" spans="1:30" s="130" customFormat="1" ht="15" hidden="1" customHeight="1" x14ac:dyDescent="0.25">
      <c r="A609" s="108"/>
      <c r="B609" s="163"/>
      <c r="C609" s="164"/>
      <c r="D609" s="126"/>
      <c r="E609" s="265"/>
      <c r="F609" s="128"/>
      <c r="G609" s="276"/>
      <c r="H609" s="276"/>
      <c r="I609" s="291"/>
      <c r="J609" s="291"/>
      <c r="K609" s="263" t="str">
        <f t="shared" si="28"/>
        <v/>
      </c>
      <c r="L609" s="263" t="str">
        <f t="shared" si="29"/>
        <v/>
      </c>
      <c r="M609" s="188">
        <f t="shared" si="27"/>
        <v>0</v>
      </c>
      <c r="N609" s="329"/>
      <c r="O609" s="408"/>
      <c r="P609" s="414"/>
      <c r="Q609" s="329"/>
      <c r="R609" s="414"/>
      <c r="S609" s="329"/>
      <c r="T609" s="329"/>
      <c r="U609" s="335"/>
      <c r="V609" s="332"/>
      <c r="W609" s="335"/>
      <c r="X609" s="332"/>
      <c r="Y609" s="405"/>
      <c r="Z609" s="341"/>
      <c r="AA609" s="341"/>
      <c r="AB609" s="399"/>
      <c r="AC609" s="420"/>
    </row>
    <row r="610" spans="1:30" s="130" customFormat="1" ht="15" x14ac:dyDescent="0.25">
      <c r="A610" s="109"/>
      <c r="B610" s="267">
        <f>SUM(M591:M610)</f>
        <v>417.6</v>
      </c>
      <c r="C610" s="166"/>
      <c r="D610" s="126"/>
      <c r="E610" s="265"/>
      <c r="F610" s="128"/>
      <c r="G610" s="276"/>
      <c r="H610" s="276"/>
      <c r="I610" s="291"/>
      <c r="J610" s="291"/>
      <c r="K610" s="263" t="str">
        <f t="shared" si="28"/>
        <v/>
      </c>
      <c r="L610" s="263" t="str">
        <f t="shared" si="29"/>
        <v/>
      </c>
      <c r="M610" s="188">
        <f t="shared" si="27"/>
        <v>0</v>
      </c>
      <c r="N610" s="330"/>
      <c r="O610" s="409"/>
      <c r="P610" s="415"/>
      <c r="Q610" s="330"/>
      <c r="R610" s="415"/>
      <c r="S610" s="330"/>
      <c r="T610" s="330"/>
      <c r="U610" s="336"/>
      <c r="V610" s="333"/>
      <c r="W610" s="336"/>
      <c r="X610" s="333"/>
      <c r="Y610" s="406"/>
      <c r="Z610" s="342"/>
      <c r="AA610" s="342"/>
      <c r="AB610" s="400"/>
      <c r="AC610" s="421"/>
    </row>
    <row r="611" spans="1:30" s="130" customFormat="1" ht="15" x14ac:dyDescent="0.25">
      <c r="A611" s="131">
        <v>31</v>
      </c>
      <c r="B611" s="158" t="str">
        <f>'[1]danh sach'!B41</f>
        <v>Bốc Minh</v>
      </c>
      <c r="C611" s="159" t="str">
        <f>'[1]danh sach'!C41</f>
        <v xml:space="preserve">Trí </v>
      </c>
      <c r="D611" s="272" t="s">
        <v>444</v>
      </c>
      <c r="E611" s="265" t="s">
        <v>338</v>
      </c>
      <c r="F611" s="128" t="s">
        <v>216</v>
      </c>
      <c r="G611" s="276">
        <v>30</v>
      </c>
      <c r="H611" s="276"/>
      <c r="I611" s="291">
        <v>40</v>
      </c>
      <c r="J611" s="291"/>
      <c r="K611" s="263">
        <f t="shared" si="28"/>
        <v>1</v>
      </c>
      <c r="L611" s="263" t="str">
        <f t="shared" si="29"/>
        <v/>
      </c>
      <c r="M611" s="188">
        <f t="shared" si="27"/>
        <v>30</v>
      </c>
      <c r="N611" s="328">
        <f>'[2]danh sach'!O41</f>
        <v>39</v>
      </c>
      <c r="O611" s="407"/>
      <c r="P611" s="413">
        <f>SUM(M611:M630)+N611+O611</f>
        <v>409</v>
      </c>
      <c r="Q611" s="328">
        <v>52</v>
      </c>
      <c r="R611" s="413">
        <f>'Mau B2'!L41</f>
        <v>312.8</v>
      </c>
      <c r="S611" s="328">
        <f>'[2]danh sach'!J41</f>
        <v>260</v>
      </c>
      <c r="T611" s="328">
        <f>'[3]danh sach'!R40</f>
        <v>221</v>
      </c>
      <c r="U611" s="334">
        <v>500</v>
      </c>
      <c r="V611" s="331">
        <f>U611</f>
        <v>500</v>
      </c>
      <c r="W611" s="334">
        <v>360</v>
      </c>
      <c r="X611" s="331">
        <f>W611</f>
        <v>360</v>
      </c>
      <c r="Y611" s="404">
        <f>ROUND((P611-T611),1)</f>
        <v>188</v>
      </c>
      <c r="Z611" s="340">
        <f>IF(OR(SUM(V611:V630)="",SUM(Q611:Q630)=""),0,ROUND(IF(SUM(U611:U630)=500,(SUM(Q611:Q630)-SUM(V611:V630))/3.2,IF(SUM(U611:U630)=600,(SUM(Q611:Q630)-SUM(V611:V630))/2.8,0)),1))</f>
        <v>-140</v>
      </c>
      <c r="AA611" s="340">
        <f>IF(OR(SUM(X611:X630)="",SUM(R611:R630)=""),0,ROUND(IF(SUM(W611:W630)=360,(SUM(R611:R630)-SUM(X611:X630))/3.2,IF(SUM(W611:W630)=260,(SUM(R611:R630)-SUM(X611:X630))/2.8,0)),1))</f>
        <v>-14.8</v>
      </c>
      <c r="AB611" s="398">
        <v>100.2</v>
      </c>
      <c r="AC611" s="419">
        <f>SUM(Y611:AA630)</f>
        <v>33.200000000000003</v>
      </c>
      <c r="AD611" s="130" t="s">
        <v>536</v>
      </c>
    </row>
    <row r="612" spans="1:30" s="130" customFormat="1" ht="15" x14ac:dyDescent="0.25">
      <c r="A612" s="108"/>
      <c r="B612" s="163"/>
      <c r="C612" s="164"/>
      <c r="D612" s="272" t="s">
        <v>361</v>
      </c>
      <c r="E612" s="265" t="s">
        <v>259</v>
      </c>
      <c r="F612" s="128" t="s">
        <v>216</v>
      </c>
      <c r="G612" s="276">
        <v>45</v>
      </c>
      <c r="H612" s="276"/>
      <c r="I612" s="291">
        <v>13</v>
      </c>
      <c r="J612" s="291"/>
      <c r="K612" s="263">
        <f t="shared" si="28"/>
        <v>1</v>
      </c>
      <c r="L612" s="263" t="str">
        <f t="shared" si="29"/>
        <v/>
      </c>
      <c r="M612" s="188">
        <f t="shared" si="27"/>
        <v>45</v>
      </c>
      <c r="N612" s="329"/>
      <c r="O612" s="408"/>
      <c r="P612" s="414"/>
      <c r="Q612" s="329"/>
      <c r="R612" s="414"/>
      <c r="S612" s="329"/>
      <c r="T612" s="329"/>
      <c r="U612" s="335"/>
      <c r="V612" s="332"/>
      <c r="W612" s="335"/>
      <c r="X612" s="332"/>
      <c r="Y612" s="405"/>
      <c r="Z612" s="341"/>
      <c r="AA612" s="341"/>
      <c r="AB612" s="399"/>
      <c r="AC612" s="420"/>
    </row>
    <row r="613" spans="1:30" s="130" customFormat="1" ht="15" x14ac:dyDescent="0.25">
      <c r="A613" s="108"/>
      <c r="B613" s="163"/>
      <c r="C613" s="164"/>
      <c r="D613" s="272" t="s">
        <v>362</v>
      </c>
      <c r="E613" s="265" t="s">
        <v>259</v>
      </c>
      <c r="F613" s="128" t="s">
        <v>216</v>
      </c>
      <c r="G613" s="276">
        <v>30</v>
      </c>
      <c r="H613" s="276"/>
      <c r="I613" s="291">
        <v>13</v>
      </c>
      <c r="J613" s="291"/>
      <c r="K613" s="263">
        <f t="shared" si="28"/>
        <v>1</v>
      </c>
      <c r="L613" s="263" t="str">
        <f t="shared" si="29"/>
        <v/>
      </c>
      <c r="M613" s="188">
        <f t="shared" si="27"/>
        <v>30</v>
      </c>
      <c r="N613" s="329"/>
      <c r="O613" s="408"/>
      <c r="P613" s="414"/>
      <c r="Q613" s="329"/>
      <c r="R613" s="414"/>
      <c r="S613" s="329"/>
      <c r="T613" s="329"/>
      <c r="U613" s="335"/>
      <c r="V613" s="332"/>
      <c r="W613" s="335"/>
      <c r="X613" s="332"/>
      <c r="Y613" s="405"/>
      <c r="Z613" s="341"/>
      <c r="AA613" s="341"/>
      <c r="AB613" s="399"/>
      <c r="AC613" s="420"/>
    </row>
    <row r="614" spans="1:30" s="130" customFormat="1" ht="15" x14ac:dyDescent="0.25">
      <c r="A614" s="108"/>
      <c r="B614" s="163"/>
      <c r="C614" s="164"/>
      <c r="D614" s="272" t="s">
        <v>445</v>
      </c>
      <c r="E614" s="265" t="s">
        <v>259</v>
      </c>
      <c r="F614" s="128" t="s">
        <v>216</v>
      </c>
      <c r="G614" s="276">
        <v>30</v>
      </c>
      <c r="H614" s="276"/>
      <c r="I614" s="291">
        <v>13</v>
      </c>
      <c r="J614" s="291"/>
      <c r="K614" s="263">
        <f t="shared" si="28"/>
        <v>1</v>
      </c>
      <c r="L614" s="263" t="str">
        <f t="shared" si="29"/>
        <v/>
      </c>
      <c r="M614" s="188">
        <f t="shared" si="27"/>
        <v>30</v>
      </c>
      <c r="N614" s="329"/>
      <c r="O614" s="408"/>
      <c r="P614" s="414"/>
      <c r="Q614" s="329"/>
      <c r="R614" s="414"/>
      <c r="S614" s="329"/>
      <c r="T614" s="329"/>
      <c r="U614" s="335"/>
      <c r="V614" s="332"/>
      <c r="W614" s="335"/>
      <c r="X614" s="332"/>
      <c r="Y614" s="405"/>
      <c r="Z614" s="341"/>
      <c r="AA614" s="341"/>
      <c r="AB614" s="399"/>
      <c r="AC614" s="420"/>
    </row>
    <row r="615" spans="1:30" s="130" customFormat="1" ht="15" x14ac:dyDescent="0.25">
      <c r="A615" s="108"/>
      <c r="B615" s="163"/>
      <c r="C615" s="164"/>
      <c r="D615" s="272" t="s">
        <v>363</v>
      </c>
      <c r="E615" s="265" t="s">
        <v>259</v>
      </c>
      <c r="F615" s="128" t="s">
        <v>216</v>
      </c>
      <c r="G615" s="276"/>
      <c r="H615" s="276">
        <v>60</v>
      </c>
      <c r="I615" s="291">
        <v>13</v>
      </c>
      <c r="J615" s="291"/>
      <c r="K615" s="263" t="str">
        <f t="shared" si="28"/>
        <v/>
      </c>
      <c r="L615" s="263">
        <f t="shared" si="29"/>
        <v>1</v>
      </c>
      <c r="M615" s="188">
        <f t="shared" si="27"/>
        <v>40</v>
      </c>
      <c r="N615" s="329"/>
      <c r="O615" s="408"/>
      <c r="P615" s="414"/>
      <c r="Q615" s="329"/>
      <c r="R615" s="414"/>
      <c r="S615" s="329"/>
      <c r="T615" s="329"/>
      <c r="U615" s="335"/>
      <c r="V615" s="332"/>
      <c r="W615" s="335"/>
      <c r="X615" s="332"/>
      <c r="Y615" s="405"/>
      <c r="Z615" s="341"/>
      <c r="AA615" s="341"/>
      <c r="AB615" s="399"/>
      <c r="AC615" s="420"/>
    </row>
    <row r="616" spans="1:30" s="130" customFormat="1" ht="15" x14ac:dyDescent="0.25">
      <c r="A616" s="108"/>
      <c r="B616" s="163"/>
      <c r="C616" s="164"/>
      <c r="D616" s="272" t="s">
        <v>322</v>
      </c>
      <c r="E616" s="265" t="s">
        <v>259</v>
      </c>
      <c r="F616" s="128" t="s">
        <v>216</v>
      </c>
      <c r="G616" s="276"/>
      <c r="H616" s="276">
        <v>120</v>
      </c>
      <c r="I616" s="291">
        <v>13</v>
      </c>
      <c r="J616" s="291"/>
      <c r="K616" s="263" t="str">
        <f t="shared" si="28"/>
        <v/>
      </c>
      <c r="L616" s="263">
        <f t="shared" si="29"/>
        <v>1</v>
      </c>
      <c r="M616" s="188">
        <f t="shared" si="27"/>
        <v>80</v>
      </c>
      <c r="N616" s="329"/>
      <c r="O616" s="408"/>
      <c r="P616" s="414"/>
      <c r="Q616" s="329"/>
      <c r="R616" s="414"/>
      <c r="S616" s="329"/>
      <c r="T616" s="329"/>
      <c r="U616" s="335"/>
      <c r="V616" s="332"/>
      <c r="W616" s="335"/>
      <c r="X616" s="332"/>
      <c r="Y616" s="405"/>
      <c r="Z616" s="341"/>
      <c r="AA616" s="341"/>
      <c r="AB616" s="399"/>
      <c r="AC616" s="420"/>
    </row>
    <row r="617" spans="1:30" s="130" customFormat="1" ht="15" x14ac:dyDescent="0.25">
      <c r="A617" s="108"/>
      <c r="B617" s="163"/>
      <c r="C617" s="164"/>
      <c r="D617" s="272" t="s">
        <v>364</v>
      </c>
      <c r="E617" s="265" t="s">
        <v>259</v>
      </c>
      <c r="F617" s="128" t="s">
        <v>217</v>
      </c>
      <c r="G617" s="276"/>
      <c r="H617" s="276">
        <v>90</v>
      </c>
      <c r="I617" s="291">
        <v>12</v>
      </c>
      <c r="J617" s="291"/>
      <c r="K617" s="263" t="str">
        <f t="shared" si="28"/>
        <v/>
      </c>
      <c r="L617" s="263">
        <f t="shared" si="29"/>
        <v>1</v>
      </c>
      <c r="M617" s="188">
        <f t="shared" si="27"/>
        <v>60</v>
      </c>
      <c r="N617" s="329"/>
      <c r="O617" s="408"/>
      <c r="P617" s="414"/>
      <c r="Q617" s="329"/>
      <c r="R617" s="414"/>
      <c r="S617" s="329"/>
      <c r="T617" s="329"/>
      <c r="U617" s="335"/>
      <c r="V617" s="332"/>
      <c r="W617" s="335"/>
      <c r="X617" s="332"/>
      <c r="Y617" s="405"/>
      <c r="Z617" s="341"/>
      <c r="AA617" s="341"/>
      <c r="AB617" s="399"/>
      <c r="AC617" s="420"/>
    </row>
    <row r="618" spans="1:30" s="130" customFormat="1" ht="15" x14ac:dyDescent="0.25">
      <c r="A618" s="108"/>
      <c r="B618" s="163"/>
      <c r="C618" s="164"/>
      <c r="D618" s="126" t="s">
        <v>510</v>
      </c>
      <c r="E618" s="265" t="s">
        <v>259</v>
      </c>
      <c r="F618" s="128">
        <v>2</v>
      </c>
      <c r="G618" s="276">
        <v>5</v>
      </c>
      <c r="H618" s="276"/>
      <c r="I618" s="291">
        <v>12</v>
      </c>
      <c r="J618" s="291"/>
      <c r="K618" s="263">
        <f t="shared" si="28"/>
        <v>1</v>
      </c>
      <c r="L618" s="263" t="str">
        <f t="shared" si="29"/>
        <v/>
      </c>
      <c r="M618" s="188">
        <f t="shared" si="27"/>
        <v>5</v>
      </c>
      <c r="N618" s="329"/>
      <c r="O618" s="408"/>
      <c r="P618" s="414"/>
      <c r="Q618" s="329"/>
      <c r="R618" s="414"/>
      <c r="S618" s="329"/>
      <c r="T618" s="329"/>
      <c r="U618" s="335"/>
      <c r="V618" s="332"/>
      <c r="W618" s="335"/>
      <c r="X618" s="332"/>
      <c r="Y618" s="405"/>
      <c r="Z618" s="341"/>
      <c r="AA618" s="341"/>
      <c r="AB618" s="399"/>
      <c r="AC618" s="420"/>
    </row>
    <row r="619" spans="1:30" s="130" customFormat="1" ht="15" x14ac:dyDescent="0.25">
      <c r="A619" s="108"/>
      <c r="B619" s="163"/>
      <c r="C619" s="164"/>
      <c r="D619" s="126" t="s">
        <v>513</v>
      </c>
      <c r="E619" s="265" t="s">
        <v>259</v>
      </c>
      <c r="F619" s="128">
        <v>2</v>
      </c>
      <c r="G619" s="276"/>
      <c r="H619" s="276">
        <v>30</v>
      </c>
      <c r="I619" s="291">
        <v>12</v>
      </c>
      <c r="J619" s="291"/>
      <c r="K619" s="263" t="str">
        <f t="shared" si="28"/>
        <v/>
      </c>
      <c r="L619" s="263">
        <f t="shared" si="29"/>
        <v>1</v>
      </c>
      <c r="M619" s="188">
        <f t="shared" si="27"/>
        <v>20</v>
      </c>
      <c r="N619" s="329"/>
      <c r="O619" s="408"/>
      <c r="P619" s="414"/>
      <c r="Q619" s="329"/>
      <c r="R619" s="414"/>
      <c r="S619" s="329"/>
      <c r="T619" s="329"/>
      <c r="U619" s="335"/>
      <c r="V619" s="332"/>
      <c r="W619" s="335"/>
      <c r="X619" s="332"/>
      <c r="Y619" s="405"/>
      <c r="Z619" s="341"/>
      <c r="AA619" s="341"/>
      <c r="AB619" s="399"/>
      <c r="AC619" s="420"/>
    </row>
    <row r="620" spans="1:30" s="130" customFormat="1" ht="27.75" customHeight="1" x14ac:dyDescent="0.25">
      <c r="A620" s="108"/>
      <c r="B620" s="163"/>
      <c r="C620" s="164"/>
      <c r="D620" s="272" t="s">
        <v>270</v>
      </c>
      <c r="E620" s="265" t="s">
        <v>538</v>
      </c>
      <c r="F620" s="128">
        <v>2</v>
      </c>
      <c r="G620" s="276">
        <v>30</v>
      </c>
      <c r="H620" s="276"/>
      <c r="I620" s="291">
        <v>20</v>
      </c>
      <c r="J620" s="291"/>
      <c r="K620" s="263">
        <f t="shared" si="28"/>
        <v>1</v>
      </c>
      <c r="L620" s="263" t="str">
        <f t="shared" si="29"/>
        <v/>
      </c>
      <c r="M620" s="188">
        <f t="shared" si="27"/>
        <v>30</v>
      </c>
      <c r="N620" s="329"/>
      <c r="O620" s="408"/>
      <c r="P620" s="414"/>
      <c r="Q620" s="329"/>
      <c r="R620" s="414"/>
      <c r="S620" s="329"/>
      <c r="T620" s="329"/>
      <c r="U620" s="335"/>
      <c r="V620" s="332"/>
      <c r="W620" s="335"/>
      <c r="X620" s="332"/>
      <c r="Y620" s="405"/>
      <c r="Z620" s="341"/>
      <c r="AA620" s="341"/>
      <c r="AB620" s="399"/>
      <c r="AC620" s="420"/>
    </row>
    <row r="621" spans="1:30" s="130" customFormat="1" ht="15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91"/>
      <c r="J621" s="291"/>
      <c r="K621" s="263" t="str">
        <f t="shared" si="28"/>
        <v/>
      </c>
      <c r="L621" s="263" t="str">
        <f t="shared" si="29"/>
        <v/>
      </c>
      <c r="M621" s="188">
        <f t="shared" si="27"/>
        <v>0</v>
      </c>
      <c r="N621" s="329"/>
      <c r="O621" s="408"/>
      <c r="P621" s="414"/>
      <c r="Q621" s="329"/>
      <c r="R621" s="414"/>
      <c r="S621" s="329"/>
      <c r="T621" s="329"/>
      <c r="U621" s="335"/>
      <c r="V621" s="332"/>
      <c r="W621" s="335"/>
      <c r="X621" s="332"/>
      <c r="Y621" s="405"/>
      <c r="Z621" s="341"/>
      <c r="AA621" s="341"/>
      <c r="AB621" s="399"/>
      <c r="AC621" s="420"/>
    </row>
    <row r="622" spans="1:30" s="130" customFormat="1" ht="15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91"/>
      <c r="J622" s="291"/>
      <c r="K622" s="263" t="str">
        <f t="shared" si="28"/>
        <v/>
      </c>
      <c r="L622" s="263" t="str">
        <f t="shared" si="29"/>
        <v/>
      </c>
      <c r="M622" s="188">
        <f t="shared" si="27"/>
        <v>0</v>
      </c>
      <c r="N622" s="329"/>
      <c r="O622" s="408"/>
      <c r="P622" s="414"/>
      <c r="Q622" s="329"/>
      <c r="R622" s="414"/>
      <c r="S622" s="329"/>
      <c r="T622" s="329"/>
      <c r="U622" s="335"/>
      <c r="V622" s="332"/>
      <c r="W622" s="335"/>
      <c r="X622" s="332"/>
      <c r="Y622" s="405"/>
      <c r="Z622" s="341"/>
      <c r="AA622" s="341"/>
      <c r="AB622" s="399"/>
      <c r="AC622" s="420"/>
    </row>
    <row r="623" spans="1:30" s="130" customFormat="1" ht="15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91"/>
      <c r="J623" s="291"/>
      <c r="K623" s="263" t="str">
        <f t="shared" si="28"/>
        <v/>
      </c>
      <c r="L623" s="263" t="str">
        <f t="shared" si="29"/>
        <v/>
      </c>
      <c r="M623" s="188">
        <f t="shared" si="27"/>
        <v>0</v>
      </c>
      <c r="N623" s="329"/>
      <c r="O623" s="408"/>
      <c r="P623" s="414"/>
      <c r="Q623" s="329"/>
      <c r="R623" s="414"/>
      <c r="S623" s="329"/>
      <c r="T623" s="329"/>
      <c r="U623" s="335"/>
      <c r="V623" s="332"/>
      <c r="W623" s="335"/>
      <c r="X623" s="332"/>
      <c r="Y623" s="405"/>
      <c r="Z623" s="341"/>
      <c r="AA623" s="341"/>
      <c r="AB623" s="399"/>
      <c r="AC623" s="420"/>
    </row>
    <row r="624" spans="1:30" s="130" customFormat="1" ht="15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91"/>
      <c r="J624" s="291"/>
      <c r="K624" s="263" t="str">
        <f t="shared" si="28"/>
        <v/>
      </c>
      <c r="L624" s="263" t="str">
        <f t="shared" si="29"/>
        <v/>
      </c>
      <c r="M624" s="188">
        <f t="shared" si="27"/>
        <v>0</v>
      </c>
      <c r="N624" s="329"/>
      <c r="O624" s="408"/>
      <c r="P624" s="414"/>
      <c r="Q624" s="329"/>
      <c r="R624" s="414"/>
      <c r="S624" s="329"/>
      <c r="T624" s="329"/>
      <c r="U624" s="335"/>
      <c r="V624" s="332"/>
      <c r="W624" s="335"/>
      <c r="X624" s="332"/>
      <c r="Y624" s="405"/>
      <c r="Z624" s="341"/>
      <c r="AA624" s="341"/>
      <c r="AB624" s="399"/>
      <c r="AC624" s="420"/>
    </row>
    <row r="625" spans="1:30" s="130" customFormat="1" ht="15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91"/>
      <c r="J625" s="291"/>
      <c r="K625" s="263" t="str">
        <f t="shared" si="28"/>
        <v/>
      </c>
      <c r="L625" s="263" t="str">
        <f t="shared" si="29"/>
        <v/>
      </c>
      <c r="M625" s="188">
        <f t="shared" si="27"/>
        <v>0</v>
      </c>
      <c r="N625" s="329"/>
      <c r="O625" s="408"/>
      <c r="P625" s="414"/>
      <c r="Q625" s="329"/>
      <c r="R625" s="414"/>
      <c r="S625" s="329"/>
      <c r="T625" s="329"/>
      <c r="U625" s="335"/>
      <c r="V625" s="332"/>
      <c r="W625" s="335"/>
      <c r="X625" s="332"/>
      <c r="Y625" s="405"/>
      <c r="Z625" s="341"/>
      <c r="AA625" s="341"/>
      <c r="AB625" s="399"/>
      <c r="AC625" s="420"/>
    </row>
    <row r="626" spans="1:30" s="130" customFormat="1" ht="15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91"/>
      <c r="J626" s="291"/>
      <c r="K626" s="263" t="str">
        <f t="shared" si="28"/>
        <v/>
      </c>
      <c r="L626" s="263" t="str">
        <f t="shared" si="29"/>
        <v/>
      </c>
      <c r="M626" s="188">
        <f t="shared" si="27"/>
        <v>0</v>
      </c>
      <c r="N626" s="329"/>
      <c r="O626" s="408"/>
      <c r="P626" s="414"/>
      <c r="Q626" s="329"/>
      <c r="R626" s="414"/>
      <c r="S626" s="329"/>
      <c r="T626" s="329"/>
      <c r="U626" s="335"/>
      <c r="V626" s="332"/>
      <c r="W626" s="335"/>
      <c r="X626" s="332"/>
      <c r="Y626" s="405"/>
      <c r="Z626" s="341"/>
      <c r="AA626" s="341"/>
      <c r="AB626" s="399"/>
      <c r="AC626" s="420"/>
    </row>
    <row r="627" spans="1:30" s="130" customFormat="1" ht="15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91"/>
      <c r="J627" s="291"/>
      <c r="K627" s="263" t="str">
        <f t="shared" si="28"/>
        <v/>
      </c>
      <c r="L627" s="263" t="str">
        <f t="shared" si="29"/>
        <v/>
      </c>
      <c r="M627" s="188">
        <f t="shared" si="27"/>
        <v>0</v>
      </c>
      <c r="N627" s="329"/>
      <c r="O627" s="408"/>
      <c r="P627" s="414"/>
      <c r="Q627" s="329"/>
      <c r="R627" s="414"/>
      <c r="S627" s="329"/>
      <c r="T627" s="329"/>
      <c r="U627" s="335"/>
      <c r="V627" s="332"/>
      <c r="W627" s="335"/>
      <c r="X627" s="332"/>
      <c r="Y627" s="405"/>
      <c r="Z627" s="341"/>
      <c r="AA627" s="341"/>
      <c r="AB627" s="399"/>
      <c r="AC627" s="420"/>
    </row>
    <row r="628" spans="1:30" s="130" customFormat="1" ht="15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91"/>
      <c r="J628" s="291"/>
      <c r="K628" s="263" t="str">
        <f t="shared" si="28"/>
        <v/>
      </c>
      <c r="L628" s="263" t="str">
        <f t="shared" si="29"/>
        <v/>
      </c>
      <c r="M628" s="188">
        <f t="shared" si="27"/>
        <v>0</v>
      </c>
      <c r="N628" s="329"/>
      <c r="O628" s="408"/>
      <c r="P628" s="414"/>
      <c r="Q628" s="329"/>
      <c r="R628" s="414"/>
      <c r="S628" s="329"/>
      <c r="T628" s="329"/>
      <c r="U628" s="335"/>
      <c r="V628" s="332"/>
      <c r="W628" s="335"/>
      <c r="X628" s="332"/>
      <c r="Y628" s="405"/>
      <c r="Z628" s="341"/>
      <c r="AA628" s="341"/>
      <c r="AB628" s="399"/>
      <c r="AC628" s="420"/>
    </row>
    <row r="629" spans="1:30" s="130" customFormat="1" ht="15" customHeight="1" x14ac:dyDescent="0.25">
      <c r="A629" s="108"/>
      <c r="B629" s="163"/>
      <c r="C629" s="164"/>
      <c r="D629" s="126"/>
      <c r="E629" s="265"/>
      <c r="F629" s="128"/>
      <c r="G629" s="276"/>
      <c r="H629" s="276"/>
      <c r="I629" s="291"/>
      <c r="J629" s="291"/>
      <c r="K629" s="263" t="str">
        <f t="shared" si="28"/>
        <v/>
      </c>
      <c r="L629" s="263" t="str">
        <f t="shared" si="29"/>
        <v/>
      </c>
      <c r="M629" s="188">
        <f t="shared" si="27"/>
        <v>0</v>
      </c>
      <c r="N629" s="329"/>
      <c r="O629" s="408"/>
      <c r="P629" s="414"/>
      <c r="Q629" s="329"/>
      <c r="R629" s="414"/>
      <c r="S629" s="329"/>
      <c r="T629" s="329"/>
      <c r="U629" s="335"/>
      <c r="V629" s="332"/>
      <c r="W629" s="335"/>
      <c r="X629" s="332"/>
      <c r="Y629" s="405"/>
      <c r="Z629" s="341"/>
      <c r="AA629" s="341"/>
      <c r="AB629" s="399"/>
      <c r="AC629" s="420"/>
    </row>
    <row r="630" spans="1:30" s="130" customFormat="1" ht="15" x14ac:dyDescent="0.25">
      <c r="A630" s="109"/>
      <c r="B630" s="267">
        <f>SUM(M611:M630)</f>
        <v>370</v>
      </c>
      <c r="C630" s="166"/>
      <c r="D630" s="126"/>
      <c r="E630" s="265"/>
      <c r="F630" s="128"/>
      <c r="G630" s="276"/>
      <c r="H630" s="276"/>
      <c r="I630" s="291"/>
      <c r="J630" s="291"/>
      <c r="K630" s="263" t="str">
        <f t="shared" si="28"/>
        <v/>
      </c>
      <c r="L630" s="263" t="str">
        <f t="shared" si="29"/>
        <v/>
      </c>
      <c r="M630" s="188">
        <f t="shared" si="27"/>
        <v>0</v>
      </c>
      <c r="N630" s="330"/>
      <c r="O630" s="409"/>
      <c r="P630" s="415"/>
      <c r="Q630" s="330"/>
      <c r="R630" s="415"/>
      <c r="S630" s="330"/>
      <c r="T630" s="330"/>
      <c r="U630" s="336"/>
      <c r="V630" s="333"/>
      <c r="W630" s="336"/>
      <c r="X630" s="333"/>
      <c r="Y630" s="406"/>
      <c r="Z630" s="342"/>
      <c r="AA630" s="342"/>
      <c r="AB630" s="400"/>
      <c r="AC630" s="421"/>
    </row>
    <row r="631" spans="1:30" s="130" customFormat="1" ht="15" x14ac:dyDescent="0.25">
      <c r="A631" s="131">
        <v>32</v>
      </c>
      <c r="B631" s="158" t="str">
        <f>'[1]danh sach'!B42</f>
        <v>Nguyễn Trọng</v>
      </c>
      <c r="C631" s="159" t="str">
        <f>'[1]danh sach'!C42</f>
        <v xml:space="preserve">Trí </v>
      </c>
      <c r="D631" s="272" t="s">
        <v>270</v>
      </c>
      <c r="E631" s="265" t="s">
        <v>303</v>
      </c>
      <c r="F631" s="128">
        <v>1</v>
      </c>
      <c r="G631" s="276">
        <v>30</v>
      </c>
      <c r="H631" s="276"/>
      <c r="I631" s="291">
        <v>43</v>
      </c>
      <c r="J631" s="291"/>
      <c r="K631" s="263">
        <f t="shared" si="28"/>
        <v>1</v>
      </c>
      <c r="L631" s="263" t="str">
        <f t="shared" si="29"/>
        <v/>
      </c>
      <c r="M631" s="188">
        <f t="shared" si="27"/>
        <v>30</v>
      </c>
      <c r="N631" s="328">
        <f>'[2]danh sach'!O42</f>
        <v>43.5</v>
      </c>
      <c r="O631" s="407"/>
      <c r="P631" s="413">
        <f>SUM(M631:M650)+N631+O631</f>
        <v>466.70000000000005</v>
      </c>
      <c r="Q631" s="328">
        <v>36</v>
      </c>
      <c r="R631" s="413">
        <f>'Mau B2'!L42</f>
        <v>357.9</v>
      </c>
      <c r="S631" s="328">
        <f>'[2]danh sach'!J42</f>
        <v>290</v>
      </c>
      <c r="T631" s="328">
        <f>'[3]danh sach'!R41</f>
        <v>246.5</v>
      </c>
      <c r="U631" s="334">
        <v>500</v>
      </c>
      <c r="V631" s="331">
        <f>U631</f>
        <v>500</v>
      </c>
      <c r="W631" s="334">
        <v>360</v>
      </c>
      <c r="X631" s="331">
        <f>W631</f>
        <v>360</v>
      </c>
      <c r="Y631" s="404">
        <f>ROUND((P631-T631),1)</f>
        <v>220.2</v>
      </c>
      <c r="Z631" s="340">
        <f>IF(OR(SUM(V631:V650)="",SUM(Q631:Q650)=""),0,ROUND(IF(SUM(U631:U650)=500,(SUM(Q631:Q650)-SUM(V631:V650))/3.2,IF(SUM(U631:U650)=600,(SUM(Q631:Q650)-SUM(V631:V650))/2.8,0)),1))</f>
        <v>-145</v>
      </c>
      <c r="AA631" s="340">
        <f>IF(OR(SUM(X631:X650)="",SUM(R631:R650)=""),0,ROUND(IF(SUM(W631:W650)=360,(SUM(R631:R650)-SUM(X631:X650))/3.2,IF(SUM(W631:W650)=260,(SUM(R631:R650)-SUM(X631:X650))/2.8,0)),1))</f>
        <v>-0.7</v>
      </c>
      <c r="AB631" s="398">
        <v>44.8</v>
      </c>
      <c r="AC631" s="419">
        <f>SUM(Y631:AA650)</f>
        <v>74.499999999999986</v>
      </c>
      <c r="AD631" s="130" t="s">
        <v>536</v>
      </c>
    </row>
    <row r="632" spans="1:30" s="130" customFormat="1" ht="15" x14ac:dyDescent="0.25">
      <c r="A632" s="108"/>
      <c r="B632" s="163"/>
      <c r="C632" s="164"/>
      <c r="D632" s="272" t="s">
        <v>270</v>
      </c>
      <c r="E632" s="265" t="s">
        <v>440</v>
      </c>
      <c r="F632" s="128">
        <v>1</v>
      </c>
      <c r="G632" s="276">
        <v>30</v>
      </c>
      <c r="H632" s="276"/>
      <c r="I632" s="291">
        <v>40</v>
      </c>
      <c r="J632" s="291"/>
      <c r="K632" s="263">
        <f t="shared" si="28"/>
        <v>1</v>
      </c>
      <c r="L632" s="263" t="str">
        <f t="shared" si="29"/>
        <v/>
      </c>
      <c r="M632" s="188">
        <f t="shared" si="27"/>
        <v>30</v>
      </c>
      <c r="N632" s="329"/>
      <c r="O632" s="408"/>
      <c r="P632" s="414"/>
      <c r="Q632" s="329"/>
      <c r="R632" s="414"/>
      <c r="S632" s="329"/>
      <c r="T632" s="329"/>
      <c r="U632" s="335"/>
      <c r="V632" s="332"/>
      <c r="W632" s="335"/>
      <c r="X632" s="332"/>
      <c r="Y632" s="405"/>
      <c r="Z632" s="341"/>
      <c r="AA632" s="341"/>
      <c r="AB632" s="399"/>
      <c r="AC632" s="420"/>
    </row>
    <row r="633" spans="1:30" s="130" customFormat="1" ht="15" x14ac:dyDescent="0.25">
      <c r="A633" s="108"/>
      <c r="B633" s="163"/>
      <c r="C633" s="164"/>
      <c r="D633" s="272" t="s">
        <v>277</v>
      </c>
      <c r="E633" s="265" t="s">
        <v>441</v>
      </c>
      <c r="F633" s="128">
        <v>1</v>
      </c>
      <c r="G633" s="276">
        <v>45</v>
      </c>
      <c r="H633" s="276"/>
      <c r="I633" s="291">
        <v>43</v>
      </c>
      <c r="J633" s="291"/>
      <c r="K633" s="263">
        <f t="shared" si="28"/>
        <v>1</v>
      </c>
      <c r="L633" s="263" t="str">
        <f t="shared" si="29"/>
        <v/>
      </c>
      <c r="M633" s="188">
        <f t="shared" si="27"/>
        <v>45</v>
      </c>
      <c r="N633" s="329"/>
      <c r="O633" s="408"/>
      <c r="P633" s="414"/>
      <c r="Q633" s="329"/>
      <c r="R633" s="414"/>
      <c r="S633" s="329"/>
      <c r="T633" s="329"/>
      <c r="U633" s="335"/>
      <c r="V633" s="332"/>
      <c r="W633" s="335"/>
      <c r="X633" s="332"/>
      <c r="Y633" s="405"/>
      <c r="Z633" s="341"/>
      <c r="AA633" s="341"/>
      <c r="AB633" s="399"/>
      <c r="AC633" s="420"/>
    </row>
    <row r="634" spans="1:30" s="130" customFormat="1" ht="15" x14ac:dyDescent="0.25">
      <c r="A634" s="108"/>
      <c r="B634" s="163"/>
      <c r="C634" s="164"/>
      <c r="D634" s="272" t="s">
        <v>277</v>
      </c>
      <c r="E634" s="265" t="s">
        <v>442</v>
      </c>
      <c r="F634" s="128">
        <v>1</v>
      </c>
      <c r="G634" s="276">
        <v>45</v>
      </c>
      <c r="H634" s="276"/>
      <c r="I634" s="291">
        <v>40</v>
      </c>
      <c r="J634" s="291"/>
      <c r="K634" s="263">
        <f t="shared" si="28"/>
        <v>1</v>
      </c>
      <c r="L634" s="263" t="str">
        <f t="shared" si="29"/>
        <v/>
      </c>
      <c r="M634" s="188">
        <f t="shared" si="27"/>
        <v>45</v>
      </c>
      <c r="N634" s="329"/>
      <c r="O634" s="408"/>
      <c r="P634" s="414"/>
      <c r="Q634" s="329"/>
      <c r="R634" s="414"/>
      <c r="S634" s="329"/>
      <c r="T634" s="329"/>
      <c r="U634" s="335"/>
      <c r="V634" s="332"/>
      <c r="W634" s="335"/>
      <c r="X634" s="332"/>
      <c r="Y634" s="405"/>
      <c r="Z634" s="341"/>
      <c r="AA634" s="341"/>
      <c r="AB634" s="399"/>
      <c r="AC634" s="420"/>
    </row>
    <row r="635" spans="1:30" s="130" customFormat="1" ht="15" x14ac:dyDescent="0.25">
      <c r="A635" s="108"/>
      <c r="B635" s="163"/>
      <c r="C635" s="164"/>
      <c r="D635" s="272" t="s">
        <v>305</v>
      </c>
      <c r="E635" s="265" t="s">
        <v>410</v>
      </c>
      <c r="F635" s="128">
        <v>1</v>
      </c>
      <c r="G635" s="276"/>
      <c r="H635" s="276">
        <v>60</v>
      </c>
      <c r="I635" s="291">
        <v>20</v>
      </c>
      <c r="J635" s="291"/>
      <c r="K635" s="263" t="str">
        <f t="shared" si="28"/>
        <v/>
      </c>
      <c r="L635" s="263">
        <f t="shared" si="29"/>
        <v>1</v>
      </c>
      <c r="M635" s="188">
        <f t="shared" si="27"/>
        <v>40</v>
      </c>
      <c r="N635" s="329"/>
      <c r="O635" s="408"/>
      <c r="P635" s="414"/>
      <c r="Q635" s="329"/>
      <c r="R635" s="414"/>
      <c r="S635" s="329"/>
      <c r="T635" s="329"/>
      <c r="U635" s="335"/>
      <c r="V635" s="332"/>
      <c r="W635" s="335"/>
      <c r="X635" s="332"/>
      <c r="Y635" s="405"/>
      <c r="Z635" s="341"/>
      <c r="AA635" s="341"/>
      <c r="AB635" s="399"/>
      <c r="AC635" s="420"/>
    </row>
    <row r="636" spans="1:30" s="130" customFormat="1" ht="15" x14ac:dyDescent="0.25">
      <c r="A636" s="108"/>
      <c r="B636" s="163"/>
      <c r="C636" s="164"/>
      <c r="D636" s="272" t="s">
        <v>305</v>
      </c>
      <c r="E636" s="265" t="s">
        <v>411</v>
      </c>
      <c r="F636" s="128">
        <v>1</v>
      </c>
      <c r="G636" s="276"/>
      <c r="H636" s="276">
        <v>60</v>
      </c>
      <c r="I636" s="291">
        <v>20</v>
      </c>
      <c r="J636" s="291"/>
      <c r="K636" s="263" t="str">
        <f t="shared" si="28"/>
        <v/>
      </c>
      <c r="L636" s="263">
        <f t="shared" si="29"/>
        <v>1</v>
      </c>
      <c r="M636" s="188">
        <f t="shared" si="27"/>
        <v>40</v>
      </c>
      <c r="N636" s="329"/>
      <c r="O636" s="408"/>
      <c r="P636" s="414"/>
      <c r="Q636" s="329"/>
      <c r="R636" s="414"/>
      <c r="S636" s="329"/>
      <c r="T636" s="329"/>
      <c r="U636" s="335"/>
      <c r="V636" s="332"/>
      <c r="W636" s="335"/>
      <c r="X636" s="332"/>
      <c r="Y636" s="405"/>
      <c r="Z636" s="341"/>
      <c r="AA636" s="341"/>
      <c r="AB636" s="399"/>
      <c r="AC636" s="420"/>
    </row>
    <row r="637" spans="1:30" s="130" customFormat="1" ht="15" x14ac:dyDescent="0.25">
      <c r="A637" s="108"/>
      <c r="B637" s="163"/>
      <c r="C637" s="164"/>
      <c r="D637" s="272" t="s">
        <v>365</v>
      </c>
      <c r="E637" s="265" t="s">
        <v>437</v>
      </c>
      <c r="F637" s="128">
        <v>1</v>
      </c>
      <c r="G637" s="276">
        <v>45</v>
      </c>
      <c r="H637" s="276"/>
      <c r="I637" s="291">
        <v>25</v>
      </c>
      <c r="J637" s="291"/>
      <c r="K637" s="263">
        <f t="shared" si="28"/>
        <v>1</v>
      </c>
      <c r="L637" s="263" t="str">
        <f t="shared" si="29"/>
        <v/>
      </c>
      <c r="M637" s="188">
        <f t="shared" si="27"/>
        <v>45</v>
      </c>
      <c r="N637" s="329"/>
      <c r="O637" s="408"/>
      <c r="P637" s="414"/>
      <c r="Q637" s="329"/>
      <c r="R637" s="414"/>
      <c r="S637" s="329"/>
      <c r="T637" s="329"/>
      <c r="U637" s="335"/>
      <c r="V637" s="332"/>
      <c r="W637" s="335"/>
      <c r="X637" s="332"/>
      <c r="Y637" s="405"/>
      <c r="Z637" s="341"/>
      <c r="AA637" s="341"/>
      <c r="AB637" s="399"/>
      <c r="AC637" s="420"/>
    </row>
    <row r="638" spans="1:30" s="130" customFormat="1" ht="15" x14ac:dyDescent="0.25">
      <c r="A638" s="108"/>
      <c r="B638" s="163"/>
      <c r="C638" s="164"/>
      <c r="D638" s="272" t="s">
        <v>365</v>
      </c>
      <c r="E638" s="265" t="s">
        <v>438</v>
      </c>
      <c r="F638" s="128">
        <v>1</v>
      </c>
      <c r="G638" s="276">
        <v>45</v>
      </c>
      <c r="H638" s="276"/>
      <c r="I638" s="291">
        <v>30</v>
      </c>
      <c r="J638" s="291"/>
      <c r="K638" s="263">
        <f t="shared" si="28"/>
        <v>1</v>
      </c>
      <c r="L638" s="263" t="str">
        <f t="shared" si="29"/>
        <v/>
      </c>
      <c r="M638" s="188">
        <f t="shared" si="27"/>
        <v>45</v>
      </c>
      <c r="N638" s="329"/>
      <c r="O638" s="408"/>
      <c r="P638" s="414"/>
      <c r="Q638" s="329"/>
      <c r="R638" s="414"/>
      <c r="S638" s="329"/>
      <c r="T638" s="329"/>
      <c r="U638" s="335"/>
      <c r="V638" s="332"/>
      <c r="W638" s="335"/>
      <c r="X638" s="332"/>
      <c r="Y638" s="405"/>
      <c r="Z638" s="341"/>
      <c r="AA638" s="341"/>
      <c r="AB638" s="399"/>
      <c r="AC638" s="420"/>
    </row>
    <row r="639" spans="1:30" s="130" customFormat="1" ht="24.75" x14ac:dyDescent="0.25">
      <c r="A639" s="108"/>
      <c r="B639" s="163"/>
      <c r="C639" s="164"/>
      <c r="D639" s="280" t="s">
        <v>474</v>
      </c>
      <c r="E639" s="284" t="s">
        <v>288</v>
      </c>
      <c r="F639" s="285" t="s">
        <v>216</v>
      </c>
      <c r="G639" s="286"/>
      <c r="H639" s="286">
        <v>4</v>
      </c>
      <c r="I639" s="291">
        <v>21</v>
      </c>
      <c r="J639" s="291"/>
      <c r="K639" s="263" t="str">
        <f t="shared" si="28"/>
        <v/>
      </c>
      <c r="L639" s="263">
        <f t="shared" si="29"/>
        <v>1</v>
      </c>
      <c r="M639" s="188">
        <f t="shared" si="27"/>
        <v>2.7</v>
      </c>
      <c r="N639" s="329"/>
      <c r="O639" s="408"/>
      <c r="P639" s="414"/>
      <c r="Q639" s="329"/>
      <c r="R639" s="414"/>
      <c r="S639" s="329"/>
      <c r="T639" s="329"/>
      <c r="U639" s="335"/>
      <c r="V639" s="332"/>
      <c r="W639" s="335"/>
      <c r="X639" s="332"/>
      <c r="Y639" s="405"/>
      <c r="Z639" s="341"/>
      <c r="AA639" s="341"/>
      <c r="AB639" s="399"/>
      <c r="AC639" s="420"/>
    </row>
    <row r="640" spans="1:30" s="130" customFormat="1" ht="24.75" x14ac:dyDescent="0.25">
      <c r="A640" s="108"/>
      <c r="B640" s="163"/>
      <c r="C640" s="164"/>
      <c r="D640" s="280" t="s">
        <v>474</v>
      </c>
      <c r="E640" s="284" t="s">
        <v>398</v>
      </c>
      <c r="F640" s="285" t="s">
        <v>216</v>
      </c>
      <c r="G640" s="286"/>
      <c r="H640" s="286">
        <v>4</v>
      </c>
      <c r="I640" s="291">
        <v>22</v>
      </c>
      <c r="J640" s="291"/>
      <c r="K640" s="263" t="str">
        <f t="shared" si="28"/>
        <v/>
      </c>
      <c r="L640" s="263">
        <f t="shared" si="29"/>
        <v>1</v>
      </c>
      <c r="M640" s="188">
        <f t="shared" si="27"/>
        <v>2.7</v>
      </c>
      <c r="N640" s="329"/>
      <c r="O640" s="408"/>
      <c r="P640" s="414"/>
      <c r="Q640" s="329"/>
      <c r="R640" s="414"/>
      <c r="S640" s="329"/>
      <c r="T640" s="329"/>
      <c r="U640" s="335"/>
      <c r="V640" s="332"/>
      <c r="W640" s="335"/>
      <c r="X640" s="332"/>
      <c r="Y640" s="405"/>
      <c r="Z640" s="341"/>
      <c r="AA640" s="341"/>
      <c r="AB640" s="399"/>
      <c r="AC640" s="420"/>
    </row>
    <row r="641" spans="1:30" s="130" customFormat="1" ht="24" x14ac:dyDescent="0.25">
      <c r="A641" s="108"/>
      <c r="B641" s="163"/>
      <c r="C641" s="164"/>
      <c r="D641" s="287" t="s">
        <v>476</v>
      </c>
      <c r="E641" s="284" t="s">
        <v>318</v>
      </c>
      <c r="F641" s="285" t="s">
        <v>216</v>
      </c>
      <c r="G641" s="286"/>
      <c r="H641" s="286">
        <v>5</v>
      </c>
      <c r="I641" s="291">
        <v>18</v>
      </c>
      <c r="J641" s="291"/>
      <c r="K641" s="263" t="str">
        <f t="shared" si="28"/>
        <v/>
      </c>
      <c r="L641" s="263">
        <f t="shared" si="29"/>
        <v>1</v>
      </c>
      <c r="M641" s="188">
        <f t="shared" si="27"/>
        <v>3.3</v>
      </c>
      <c r="N641" s="329"/>
      <c r="O641" s="408"/>
      <c r="P641" s="414"/>
      <c r="Q641" s="329"/>
      <c r="R641" s="414"/>
      <c r="S641" s="329"/>
      <c r="T641" s="329"/>
      <c r="U641" s="335"/>
      <c r="V641" s="332"/>
      <c r="W641" s="335"/>
      <c r="X641" s="332"/>
      <c r="Y641" s="405"/>
      <c r="Z641" s="341"/>
      <c r="AA641" s="341"/>
      <c r="AB641" s="399"/>
      <c r="AC641" s="420"/>
    </row>
    <row r="642" spans="1:30" s="130" customFormat="1" ht="24" x14ac:dyDescent="0.25">
      <c r="A642" s="108"/>
      <c r="B642" s="163"/>
      <c r="C642" s="164"/>
      <c r="D642" s="287" t="s">
        <v>488</v>
      </c>
      <c r="E642" s="284" t="s">
        <v>357</v>
      </c>
      <c r="F642" s="285" t="s">
        <v>216</v>
      </c>
      <c r="G642" s="286"/>
      <c r="H642" s="286">
        <v>5</v>
      </c>
      <c r="I642" s="291">
        <v>18</v>
      </c>
      <c r="J642" s="291"/>
      <c r="K642" s="263" t="str">
        <f t="shared" si="28"/>
        <v/>
      </c>
      <c r="L642" s="263">
        <f t="shared" si="29"/>
        <v>1</v>
      </c>
      <c r="M642" s="188">
        <f t="shared" si="27"/>
        <v>3.3</v>
      </c>
      <c r="N642" s="329"/>
      <c r="O642" s="408"/>
      <c r="P642" s="414"/>
      <c r="Q642" s="329"/>
      <c r="R642" s="414"/>
      <c r="S642" s="329"/>
      <c r="T642" s="329"/>
      <c r="U642" s="335"/>
      <c r="V642" s="332"/>
      <c r="W642" s="335"/>
      <c r="X642" s="332"/>
      <c r="Y642" s="405"/>
      <c r="Z642" s="341"/>
      <c r="AA642" s="341"/>
      <c r="AB642" s="399"/>
      <c r="AC642" s="420"/>
    </row>
    <row r="643" spans="1:30" s="130" customFormat="1" ht="15" x14ac:dyDescent="0.25">
      <c r="A643" s="108"/>
      <c r="B643" s="163"/>
      <c r="C643" s="164"/>
      <c r="D643" s="272" t="s">
        <v>320</v>
      </c>
      <c r="E643" s="265" t="s">
        <v>321</v>
      </c>
      <c r="F643" s="128">
        <v>2</v>
      </c>
      <c r="G643" s="276"/>
      <c r="H643" s="276">
        <v>90</v>
      </c>
      <c r="I643" s="291">
        <v>30</v>
      </c>
      <c r="J643" s="291"/>
      <c r="K643" s="263" t="str">
        <f t="shared" si="28"/>
        <v/>
      </c>
      <c r="L643" s="263">
        <f t="shared" si="29"/>
        <v>1.1000000000000001</v>
      </c>
      <c r="M643" s="188">
        <f t="shared" si="27"/>
        <v>66</v>
      </c>
      <c r="N643" s="329"/>
      <c r="O643" s="408"/>
      <c r="P643" s="414"/>
      <c r="Q643" s="329"/>
      <c r="R643" s="414"/>
      <c r="S643" s="329"/>
      <c r="T643" s="329"/>
      <c r="U643" s="335"/>
      <c r="V643" s="332"/>
      <c r="W643" s="335"/>
      <c r="X643" s="332"/>
      <c r="Y643" s="405"/>
      <c r="Z643" s="341"/>
      <c r="AA643" s="341"/>
      <c r="AB643" s="399"/>
      <c r="AC643" s="420"/>
    </row>
    <row r="644" spans="1:30" s="130" customFormat="1" ht="15" x14ac:dyDescent="0.25">
      <c r="A644" s="108"/>
      <c r="B644" s="163"/>
      <c r="C644" s="164"/>
      <c r="D644" s="126" t="s">
        <v>504</v>
      </c>
      <c r="E644" s="265" t="s">
        <v>271</v>
      </c>
      <c r="F644" s="128">
        <v>2</v>
      </c>
      <c r="G644" s="276">
        <v>6</v>
      </c>
      <c r="H644" s="276"/>
      <c r="I644" s="291">
        <v>53</v>
      </c>
      <c r="J644" s="291"/>
      <c r="K644" s="263">
        <f t="shared" si="28"/>
        <v>1</v>
      </c>
      <c r="L644" s="263" t="str">
        <f t="shared" si="29"/>
        <v/>
      </c>
      <c r="M644" s="188">
        <f t="shared" si="27"/>
        <v>6</v>
      </c>
      <c r="N644" s="329"/>
      <c r="O644" s="408"/>
      <c r="P644" s="414"/>
      <c r="Q644" s="329"/>
      <c r="R644" s="414"/>
      <c r="S644" s="329"/>
      <c r="T644" s="329"/>
      <c r="U644" s="335"/>
      <c r="V644" s="332"/>
      <c r="W644" s="335"/>
      <c r="X644" s="332"/>
      <c r="Y644" s="405"/>
      <c r="Z644" s="341"/>
      <c r="AA644" s="341"/>
      <c r="AB644" s="399"/>
      <c r="AC644" s="420"/>
    </row>
    <row r="645" spans="1:30" s="130" customFormat="1" ht="15" x14ac:dyDescent="0.25">
      <c r="A645" s="108"/>
      <c r="B645" s="163"/>
      <c r="C645" s="164"/>
      <c r="D645" s="126" t="s">
        <v>504</v>
      </c>
      <c r="E645" s="265" t="s">
        <v>338</v>
      </c>
      <c r="F645" s="128">
        <v>2</v>
      </c>
      <c r="G645" s="276">
        <v>6</v>
      </c>
      <c r="H645" s="276"/>
      <c r="I645" s="291">
        <v>50</v>
      </c>
      <c r="J645" s="291"/>
      <c r="K645" s="263">
        <f t="shared" si="28"/>
        <v>1</v>
      </c>
      <c r="L645" s="263" t="str">
        <f t="shared" si="29"/>
        <v/>
      </c>
      <c r="M645" s="188">
        <f t="shared" si="27"/>
        <v>6</v>
      </c>
      <c r="N645" s="329"/>
      <c r="O645" s="408"/>
      <c r="P645" s="414"/>
      <c r="Q645" s="329"/>
      <c r="R645" s="414"/>
      <c r="S645" s="329"/>
      <c r="T645" s="329"/>
      <c r="U645" s="335"/>
      <c r="V645" s="332"/>
      <c r="W645" s="335"/>
      <c r="X645" s="332"/>
      <c r="Y645" s="405"/>
      <c r="Z645" s="341"/>
      <c r="AA645" s="341"/>
      <c r="AB645" s="399"/>
      <c r="AC645" s="420"/>
    </row>
    <row r="646" spans="1:30" s="130" customFormat="1" ht="15" x14ac:dyDescent="0.25">
      <c r="A646" s="108"/>
      <c r="B646" s="163"/>
      <c r="C646" s="164"/>
      <c r="D646" s="126" t="s">
        <v>504</v>
      </c>
      <c r="E646" s="265" t="s">
        <v>303</v>
      </c>
      <c r="F646" s="128">
        <v>2</v>
      </c>
      <c r="G646" s="276">
        <v>6</v>
      </c>
      <c r="H646" s="276"/>
      <c r="I646" s="291">
        <v>63</v>
      </c>
      <c r="J646" s="291"/>
      <c r="K646" s="263">
        <f t="shared" si="28"/>
        <v>1.1000000000000001</v>
      </c>
      <c r="L646" s="263" t="str">
        <f t="shared" si="29"/>
        <v/>
      </c>
      <c r="M646" s="188">
        <f t="shared" si="27"/>
        <v>6.6</v>
      </c>
      <c r="N646" s="329"/>
      <c r="O646" s="408"/>
      <c r="P646" s="414"/>
      <c r="Q646" s="329"/>
      <c r="R646" s="414"/>
      <c r="S646" s="329"/>
      <c r="T646" s="329"/>
      <c r="U646" s="335"/>
      <c r="V646" s="332"/>
      <c r="W646" s="335"/>
      <c r="X646" s="332"/>
      <c r="Y646" s="405"/>
      <c r="Z646" s="341"/>
      <c r="AA646" s="341"/>
      <c r="AB646" s="399"/>
      <c r="AC646" s="420"/>
    </row>
    <row r="647" spans="1:30" s="130" customFormat="1" ht="15" x14ac:dyDescent="0.25">
      <c r="A647" s="108"/>
      <c r="B647" s="163"/>
      <c r="C647" s="164"/>
      <c r="D647" s="126" t="s">
        <v>504</v>
      </c>
      <c r="E647" s="265" t="s">
        <v>340</v>
      </c>
      <c r="F647" s="128">
        <v>2</v>
      </c>
      <c r="G647" s="276">
        <v>6</v>
      </c>
      <c r="H647" s="276"/>
      <c r="I647" s="291">
        <v>61</v>
      </c>
      <c r="J647" s="291"/>
      <c r="K647" s="263">
        <f t="shared" si="28"/>
        <v>1.1000000000000001</v>
      </c>
      <c r="L647" s="263" t="str">
        <f t="shared" si="29"/>
        <v/>
      </c>
      <c r="M647" s="188">
        <f t="shared" si="27"/>
        <v>6.6</v>
      </c>
      <c r="N647" s="329"/>
      <c r="O647" s="408"/>
      <c r="P647" s="414"/>
      <c r="Q647" s="329"/>
      <c r="R647" s="414"/>
      <c r="S647" s="329"/>
      <c r="T647" s="329"/>
      <c r="U647" s="335"/>
      <c r="V647" s="332"/>
      <c r="W647" s="335"/>
      <c r="X647" s="332"/>
      <c r="Y647" s="405"/>
      <c r="Z647" s="341"/>
      <c r="AA647" s="341"/>
      <c r="AB647" s="399"/>
      <c r="AC647" s="420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91"/>
      <c r="J648" s="291"/>
      <c r="K648" s="263" t="str">
        <f t="shared" si="28"/>
        <v/>
      </c>
      <c r="L648" s="263" t="str">
        <f t="shared" si="29"/>
        <v/>
      </c>
      <c r="M648" s="188">
        <f t="shared" si="27"/>
        <v>0</v>
      </c>
      <c r="N648" s="329"/>
      <c r="O648" s="408"/>
      <c r="P648" s="414"/>
      <c r="Q648" s="329"/>
      <c r="R648" s="414"/>
      <c r="S648" s="329"/>
      <c r="T648" s="329"/>
      <c r="U648" s="335"/>
      <c r="V648" s="332"/>
      <c r="W648" s="335"/>
      <c r="X648" s="332"/>
      <c r="Y648" s="405"/>
      <c r="Z648" s="341"/>
      <c r="AA648" s="341"/>
      <c r="AB648" s="399"/>
      <c r="AC648" s="420"/>
    </row>
    <row r="649" spans="1:30" s="130" customFormat="1" ht="15" hidden="1" customHeight="1" x14ac:dyDescent="0.25">
      <c r="A649" s="108"/>
      <c r="B649" s="163"/>
      <c r="C649" s="164"/>
      <c r="D649" s="126"/>
      <c r="E649" s="265"/>
      <c r="F649" s="128"/>
      <c r="G649" s="276"/>
      <c r="H649" s="276"/>
      <c r="I649" s="291"/>
      <c r="J649" s="291"/>
      <c r="K649" s="263" t="str">
        <f t="shared" si="28"/>
        <v/>
      </c>
      <c r="L649" s="263" t="str">
        <f t="shared" si="29"/>
        <v/>
      </c>
      <c r="M649" s="188">
        <f t="shared" si="27"/>
        <v>0</v>
      </c>
      <c r="N649" s="329"/>
      <c r="O649" s="408"/>
      <c r="P649" s="414"/>
      <c r="Q649" s="329"/>
      <c r="R649" s="414"/>
      <c r="S649" s="329"/>
      <c r="T649" s="329"/>
      <c r="U649" s="335"/>
      <c r="V649" s="332"/>
      <c r="W649" s="335"/>
      <c r="X649" s="332"/>
      <c r="Y649" s="405"/>
      <c r="Z649" s="341"/>
      <c r="AA649" s="341"/>
      <c r="AB649" s="399"/>
      <c r="AC649" s="420"/>
    </row>
    <row r="650" spans="1:30" s="130" customFormat="1" ht="15" x14ac:dyDescent="0.25">
      <c r="A650" s="109"/>
      <c r="B650" s="267">
        <f>SUM(M631:M650)</f>
        <v>423.20000000000005</v>
      </c>
      <c r="C650" s="166"/>
      <c r="D650" s="126"/>
      <c r="E650" s="265"/>
      <c r="F650" s="128"/>
      <c r="G650" s="276"/>
      <c r="H650" s="276"/>
      <c r="I650" s="291"/>
      <c r="J650" s="291"/>
      <c r="K650" s="263" t="str">
        <f t="shared" si="28"/>
        <v/>
      </c>
      <c r="L650" s="263" t="str">
        <f t="shared" si="29"/>
        <v/>
      </c>
      <c r="M650" s="188">
        <f t="shared" si="27"/>
        <v>0</v>
      </c>
      <c r="N650" s="330"/>
      <c r="O650" s="409"/>
      <c r="P650" s="415"/>
      <c r="Q650" s="330"/>
      <c r="R650" s="415"/>
      <c r="S650" s="330"/>
      <c r="T650" s="330"/>
      <c r="U650" s="336"/>
      <c r="V650" s="333"/>
      <c r="W650" s="336"/>
      <c r="X650" s="333"/>
      <c r="Y650" s="406"/>
      <c r="Z650" s="342"/>
      <c r="AA650" s="342"/>
      <c r="AB650" s="400"/>
      <c r="AC650" s="421"/>
    </row>
    <row r="651" spans="1:30" s="130" customFormat="1" x14ac:dyDescent="0.3">
      <c r="A651" s="131">
        <v>33</v>
      </c>
      <c r="B651" s="158" t="str">
        <f>'[1]danh sach'!B43</f>
        <v xml:space="preserve">Trần Hiếu </v>
      </c>
      <c r="C651" s="159" t="str">
        <f>'[1]danh sach'!C43</f>
        <v xml:space="preserve">Trinh </v>
      </c>
      <c r="D651" s="272" t="s">
        <v>366</v>
      </c>
      <c r="E651" s="265" t="s">
        <v>263</v>
      </c>
      <c r="F651" s="128" t="s">
        <v>216</v>
      </c>
      <c r="G651" s="276">
        <v>30</v>
      </c>
      <c r="H651" s="276"/>
      <c r="I651" s="291">
        <v>33</v>
      </c>
      <c r="J651" s="291"/>
      <c r="K651" s="263">
        <f t="shared" si="28"/>
        <v>1.1000000000000001</v>
      </c>
      <c r="L651" s="263" t="str">
        <f t="shared" si="29"/>
        <v/>
      </c>
      <c r="M651" s="188">
        <f t="shared" si="27"/>
        <v>33</v>
      </c>
      <c r="N651" s="328">
        <f>'[2]danh sach'!O43</f>
        <v>21.75</v>
      </c>
      <c r="O651" s="407"/>
      <c r="P651" s="413">
        <f>SUM(M651:M670)+N651+O651</f>
        <v>465.35</v>
      </c>
      <c r="Q651" s="328">
        <v>9</v>
      </c>
      <c r="R651" s="413">
        <f>'Mau B2'!L43</f>
        <v>263.2</v>
      </c>
      <c r="S651" s="328">
        <f>'[2]danh sach'!J43</f>
        <v>290</v>
      </c>
      <c r="T651" s="328">
        <f>'[3]danh sach'!R42</f>
        <v>263.3</v>
      </c>
      <c r="U651" s="334">
        <v>500</v>
      </c>
      <c r="V651" s="331">
        <v>491.5</v>
      </c>
      <c r="W651" s="334">
        <v>360</v>
      </c>
      <c r="X651" s="331">
        <f>W651</f>
        <v>360</v>
      </c>
      <c r="Y651" s="404">
        <f>ROUND((P651-T651),1)</f>
        <v>202.1</v>
      </c>
      <c r="Z651" s="340">
        <f>IF(OR(SUM(V651:V670)="",SUM(Q651:Q670)=""),0,ROUND(IF(SUM(U651:U670)=500,(SUM(Q651:Q670)-SUM(V651:V670))/3.2,IF(SUM(U651:U670)=600,(SUM(Q651:Q670)-SUM(V651:V670))/2.8,0)),1))</f>
        <v>-150.80000000000001</v>
      </c>
      <c r="AA651" s="340">
        <f>IF(OR(SUM(X651:X670)="",SUM(R651:R670)=""),0,ROUND(IF(SUM(W651:W670)=360,(SUM(R651:R670)-SUM(X651:X670))/3.2,IF(SUM(W651:W670)=260,(SUM(R651:R670)-SUM(X651:X670))/2.8,0)),1))</f>
        <v>-30.3</v>
      </c>
      <c r="AB651" s="398"/>
      <c r="AC651" s="419">
        <f>SUM(Y651:AA670)</f>
        <v>20.999999999999982</v>
      </c>
      <c r="AD651" s="17" t="s">
        <v>534</v>
      </c>
    </row>
    <row r="652" spans="1:30" s="130" customFormat="1" ht="15" x14ac:dyDescent="0.25">
      <c r="A652" s="108"/>
      <c r="B652" s="163"/>
      <c r="C652" s="164"/>
      <c r="D652" s="272" t="s">
        <v>366</v>
      </c>
      <c r="E652" s="265" t="s">
        <v>264</v>
      </c>
      <c r="F652" s="128" t="s">
        <v>216</v>
      </c>
      <c r="G652" s="276">
        <v>30</v>
      </c>
      <c r="H652" s="276"/>
      <c r="I652" s="291">
        <v>35</v>
      </c>
      <c r="J652" s="291"/>
      <c r="K652" s="263">
        <f t="shared" si="28"/>
        <v>1.1000000000000001</v>
      </c>
      <c r="L652" s="263" t="str">
        <f t="shared" si="29"/>
        <v/>
      </c>
      <c r="M652" s="188">
        <f t="shared" si="27"/>
        <v>33</v>
      </c>
      <c r="N652" s="329"/>
      <c r="O652" s="408"/>
      <c r="P652" s="414"/>
      <c r="Q652" s="329"/>
      <c r="R652" s="414"/>
      <c r="S652" s="329"/>
      <c r="T652" s="329"/>
      <c r="U652" s="335"/>
      <c r="V652" s="332"/>
      <c r="W652" s="335"/>
      <c r="X652" s="332"/>
      <c r="Y652" s="405"/>
      <c r="Z652" s="341"/>
      <c r="AA652" s="341"/>
      <c r="AB652" s="399"/>
      <c r="AC652" s="420"/>
    </row>
    <row r="653" spans="1:30" s="130" customFormat="1" ht="15" x14ac:dyDescent="0.25">
      <c r="A653" s="108"/>
      <c r="B653" s="163"/>
      <c r="C653" s="164"/>
      <c r="D653" s="272" t="s">
        <v>366</v>
      </c>
      <c r="E653" s="265" t="s">
        <v>262</v>
      </c>
      <c r="F653" s="128" t="s">
        <v>216</v>
      </c>
      <c r="G653" s="276">
        <v>30</v>
      </c>
      <c r="H653" s="276"/>
      <c r="I653" s="291">
        <v>33</v>
      </c>
      <c r="J653" s="291"/>
      <c r="K653" s="263">
        <f t="shared" si="28"/>
        <v>1.1000000000000001</v>
      </c>
      <c r="L653" s="263" t="str">
        <f t="shared" si="29"/>
        <v/>
      </c>
      <c r="M653" s="188">
        <f t="shared" si="27"/>
        <v>33</v>
      </c>
      <c r="N653" s="329"/>
      <c r="O653" s="408"/>
      <c r="P653" s="414"/>
      <c r="Q653" s="329"/>
      <c r="R653" s="414"/>
      <c r="S653" s="329"/>
      <c r="T653" s="329"/>
      <c r="U653" s="335"/>
      <c r="V653" s="332"/>
      <c r="W653" s="335"/>
      <c r="X653" s="332"/>
      <c r="Y653" s="405"/>
      <c r="Z653" s="341"/>
      <c r="AA653" s="341"/>
      <c r="AB653" s="399"/>
      <c r="AC653" s="420"/>
    </row>
    <row r="654" spans="1:30" s="130" customFormat="1" ht="15" x14ac:dyDescent="0.25">
      <c r="A654" s="108"/>
      <c r="B654" s="163"/>
      <c r="C654" s="164"/>
      <c r="D654" s="272" t="s">
        <v>366</v>
      </c>
      <c r="E654" s="265" t="s">
        <v>292</v>
      </c>
      <c r="F654" s="128" t="s">
        <v>216</v>
      </c>
      <c r="G654" s="276">
        <v>30</v>
      </c>
      <c r="H654" s="276"/>
      <c r="I654" s="291">
        <v>27</v>
      </c>
      <c r="J654" s="291"/>
      <c r="K654" s="263">
        <f t="shared" si="28"/>
        <v>1.1000000000000001</v>
      </c>
      <c r="L654" s="263" t="str">
        <f t="shared" si="29"/>
        <v/>
      </c>
      <c r="M654" s="188">
        <f t="shared" si="27"/>
        <v>33</v>
      </c>
      <c r="N654" s="329"/>
      <c r="O654" s="408"/>
      <c r="P654" s="414"/>
      <c r="Q654" s="329"/>
      <c r="R654" s="414"/>
      <c r="S654" s="329"/>
      <c r="T654" s="329"/>
      <c r="U654" s="335"/>
      <c r="V654" s="332"/>
      <c r="W654" s="335"/>
      <c r="X654" s="332"/>
      <c r="Y654" s="405"/>
      <c r="Z654" s="341"/>
      <c r="AA654" s="341"/>
      <c r="AB654" s="399"/>
      <c r="AC654" s="420"/>
    </row>
    <row r="655" spans="1:30" s="130" customFormat="1" ht="15" x14ac:dyDescent="0.25">
      <c r="A655" s="108"/>
      <c r="B655" s="163"/>
      <c r="C655" s="164"/>
      <c r="D655" s="272" t="s">
        <v>366</v>
      </c>
      <c r="E655" s="265" t="s">
        <v>232</v>
      </c>
      <c r="F655" s="128" t="s">
        <v>216</v>
      </c>
      <c r="G655" s="276">
        <v>30</v>
      </c>
      <c r="H655" s="276"/>
      <c r="I655" s="291">
        <v>39</v>
      </c>
      <c r="J655" s="291"/>
      <c r="K655" s="263">
        <f t="shared" si="28"/>
        <v>1.1000000000000001</v>
      </c>
      <c r="L655" s="263" t="str">
        <f t="shared" si="29"/>
        <v/>
      </c>
      <c r="M655" s="188">
        <f t="shared" si="27"/>
        <v>33</v>
      </c>
      <c r="N655" s="329"/>
      <c r="O655" s="408"/>
      <c r="P655" s="414"/>
      <c r="Q655" s="329"/>
      <c r="R655" s="414"/>
      <c r="S655" s="329"/>
      <c r="T655" s="329"/>
      <c r="U655" s="335"/>
      <c r="V655" s="332"/>
      <c r="W655" s="335"/>
      <c r="X655" s="332"/>
      <c r="Y655" s="405"/>
      <c r="Z655" s="341"/>
      <c r="AA655" s="341"/>
      <c r="AB655" s="399"/>
      <c r="AC655" s="420"/>
    </row>
    <row r="656" spans="1:30" s="130" customFormat="1" ht="15" x14ac:dyDescent="0.25">
      <c r="A656" s="108"/>
      <c r="B656" s="163"/>
      <c r="C656" s="164"/>
      <c r="D656" s="272" t="s">
        <v>366</v>
      </c>
      <c r="E656" s="265" t="s">
        <v>384</v>
      </c>
      <c r="F656" s="128" t="s">
        <v>216</v>
      </c>
      <c r="G656" s="276">
        <v>30</v>
      </c>
      <c r="H656" s="276"/>
      <c r="I656" s="291">
        <v>36</v>
      </c>
      <c r="J656" s="291"/>
      <c r="K656" s="263">
        <f t="shared" si="28"/>
        <v>1.1000000000000001</v>
      </c>
      <c r="L656" s="263" t="str">
        <f t="shared" si="29"/>
        <v/>
      </c>
      <c r="M656" s="188">
        <f t="shared" si="27"/>
        <v>33</v>
      </c>
      <c r="N656" s="329"/>
      <c r="O656" s="408"/>
      <c r="P656" s="414"/>
      <c r="Q656" s="329"/>
      <c r="R656" s="414"/>
      <c r="S656" s="329"/>
      <c r="T656" s="329"/>
      <c r="U656" s="335"/>
      <c r="V656" s="332"/>
      <c r="W656" s="335"/>
      <c r="X656" s="332"/>
      <c r="Y656" s="405"/>
      <c r="Z656" s="341"/>
      <c r="AA656" s="341"/>
      <c r="AB656" s="399"/>
      <c r="AC656" s="420"/>
    </row>
    <row r="657" spans="1:30" s="130" customFormat="1" ht="15" x14ac:dyDescent="0.25">
      <c r="A657" s="108"/>
      <c r="B657" s="163"/>
      <c r="C657" s="164"/>
      <c r="D657" s="272" t="s">
        <v>366</v>
      </c>
      <c r="E657" s="265" t="s">
        <v>385</v>
      </c>
      <c r="F657" s="128" t="s">
        <v>216</v>
      </c>
      <c r="G657" s="276">
        <v>30</v>
      </c>
      <c r="H657" s="276"/>
      <c r="I657" s="291">
        <v>40</v>
      </c>
      <c r="J657" s="291"/>
      <c r="K657" s="263">
        <f t="shared" si="28"/>
        <v>1.1000000000000001</v>
      </c>
      <c r="L657" s="263" t="str">
        <f t="shared" si="29"/>
        <v/>
      </c>
      <c r="M657" s="188">
        <f t="shared" si="27"/>
        <v>33</v>
      </c>
      <c r="N657" s="329"/>
      <c r="O657" s="408"/>
      <c r="P657" s="414"/>
      <c r="Q657" s="329"/>
      <c r="R657" s="414"/>
      <c r="S657" s="329"/>
      <c r="T657" s="329"/>
      <c r="U657" s="335"/>
      <c r="V657" s="332"/>
      <c r="W657" s="335"/>
      <c r="X657" s="332"/>
      <c r="Y657" s="405"/>
      <c r="Z657" s="341"/>
      <c r="AA657" s="341"/>
      <c r="AB657" s="399"/>
      <c r="AC657" s="420"/>
    </row>
    <row r="658" spans="1:30" s="130" customFormat="1" ht="15" x14ac:dyDescent="0.25">
      <c r="A658" s="108"/>
      <c r="B658" s="163"/>
      <c r="C658" s="164"/>
      <c r="D658" s="272" t="s">
        <v>366</v>
      </c>
      <c r="E658" s="265" t="s">
        <v>224</v>
      </c>
      <c r="F658" s="128" t="s">
        <v>216</v>
      </c>
      <c r="G658" s="276">
        <v>30</v>
      </c>
      <c r="H658" s="276"/>
      <c r="I658" s="291">
        <v>40</v>
      </c>
      <c r="J658" s="291"/>
      <c r="K658" s="263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>1.1000000000000001</v>
      </c>
      <c r="L658" s="263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8">
        <f t="shared" si="27"/>
        <v>33</v>
      </c>
      <c r="N658" s="329"/>
      <c r="O658" s="408"/>
      <c r="P658" s="414"/>
      <c r="Q658" s="329"/>
      <c r="R658" s="414"/>
      <c r="S658" s="329"/>
      <c r="T658" s="329"/>
      <c r="U658" s="335"/>
      <c r="V658" s="332"/>
      <c r="W658" s="335"/>
      <c r="X658" s="332"/>
      <c r="Y658" s="405"/>
      <c r="Z658" s="341"/>
      <c r="AA658" s="341"/>
      <c r="AB658" s="399"/>
      <c r="AC658" s="420"/>
    </row>
    <row r="659" spans="1:30" s="130" customFormat="1" ht="24.75" x14ac:dyDescent="0.25">
      <c r="A659" s="108"/>
      <c r="B659" s="163"/>
      <c r="C659" s="164"/>
      <c r="D659" s="280" t="s">
        <v>487</v>
      </c>
      <c r="E659" s="265" t="s">
        <v>452</v>
      </c>
      <c r="F659" s="128" t="s">
        <v>216</v>
      </c>
      <c r="G659" s="276"/>
      <c r="H659" s="276">
        <f>60-28</f>
        <v>32</v>
      </c>
      <c r="I659" s="291">
        <v>38</v>
      </c>
      <c r="J659" s="291"/>
      <c r="K659" s="263" t="str">
        <f t="shared" si="30"/>
        <v/>
      </c>
      <c r="L659" s="263">
        <f t="shared" si="31"/>
        <v>1.2</v>
      </c>
      <c r="M659" s="188">
        <f t="shared" si="27"/>
        <v>25.6</v>
      </c>
      <c r="N659" s="329"/>
      <c r="O659" s="408"/>
      <c r="P659" s="414"/>
      <c r="Q659" s="329"/>
      <c r="R659" s="414"/>
      <c r="S659" s="329"/>
      <c r="T659" s="329"/>
      <c r="U659" s="335"/>
      <c r="V659" s="332"/>
      <c r="W659" s="335"/>
      <c r="X659" s="332"/>
      <c r="Y659" s="405"/>
      <c r="Z659" s="341"/>
      <c r="AA659" s="341"/>
      <c r="AB659" s="399"/>
      <c r="AC659" s="420"/>
    </row>
    <row r="660" spans="1:30" s="130" customFormat="1" ht="15" x14ac:dyDescent="0.25">
      <c r="A660" s="108"/>
      <c r="B660" s="163"/>
      <c r="C660" s="164"/>
      <c r="D660" s="272" t="s">
        <v>367</v>
      </c>
      <c r="E660" s="265" t="s">
        <v>221</v>
      </c>
      <c r="F660" s="128" t="s">
        <v>217</v>
      </c>
      <c r="G660" s="276"/>
      <c r="H660" s="276">
        <v>60</v>
      </c>
      <c r="I660" s="291">
        <v>13</v>
      </c>
      <c r="J660" s="291"/>
      <c r="K660" s="263" t="str">
        <f t="shared" si="30"/>
        <v/>
      </c>
      <c r="L660" s="263">
        <f t="shared" si="31"/>
        <v>1</v>
      </c>
      <c r="M660" s="188">
        <f t="shared" si="27"/>
        <v>40</v>
      </c>
      <c r="N660" s="329"/>
      <c r="O660" s="408"/>
      <c r="P660" s="414"/>
      <c r="Q660" s="329"/>
      <c r="R660" s="414"/>
      <c r="S660" s="329"/>
      <c r="T660" s="329"/>
      <c r="U660" s="335"/>
      <c r="V660" s="332"/>
      <c r="W660" s="335"/>
      <c r="X660" s="332"/>
      <c r="Y660" s="405"/>
      <c r="Z660" s="341"/>
      <c r="AA660" s="341"/>
      <c r="AB660" s="399"/>
      <c r="AC660" s="420"/>
    </row>
    <row r="661" spans="1:30" s="130" customFormat="1" ht="15" x14ac:dyDescent="0.25">
      <c r="A661" s="108"/>
      <c r="B661" s="163"/>
      <c r="C661" s="164"/>
      <c r="D661" s="272" t="s">
        <v>267</v>
      </c>
      <c r="E661" s="265" t="s">
        <v>368</v>
      </c>
      <c r="F661" s="128" t="s">
        <v>217</v>
      </c>
      <c r="G661" s="276"/>
      <c r="H661" s="276">
        <v>60</v>
      </c>
      <c r="I661" s="291">
        <v>26</v>
      </c>
      <c r="J661" s="291"/>
      <c r="K661" s="263" t="str">
        <f t="shared" si="30"/>
        <v/>
      </c>
      <c r="L661" s="263">
        <f t="shared" si="31"/>
        <v>1.1000000000000001</v>
      </c>
      <c r="M661" s="188">
        <f t="shared" si="27"/>
        <v>44</v>
      </c>
      <c r="N661" s="329"/>
      <c r="O661" s="408"/>
      <c r="P661" s="414"/>
      <c r="Q661" s="329"/>
      <c r="R661" s="414"/>
      <c r="S661" s="329"/>
      <c r="T661" s="329"/>
      <c r="U661" s="335"/>
      <c r="V661" s="332"/>
      <c r="W661" s="335"/>
      <c r="X661" s="332"/>
      <c r="Y661" s="405"/>
      <c r="Z661" s="341"/>
      <c r="AA661" s="341"/>
      <c r="AB661" s="399"/>
      <c r="AC661" s="420"/>
    </row>
    <row r="662" spans="1:30" s="130" customFormat="1" ht="15" x14ac:dyDescent="0.25">
      <c r="A662" s="108"/>
      <c r="B662" s="163"/>
      <c r="C662" s="164"/>
      <c r="D662" s="272" t="s">
        <v>240</v>
      </c>
      <c r="E662" s="265" t="s">
        <v>257</v>
      </c>
      <c r="F662" s="128" t="s">
        <v>217</v>
      </c>
      <c r="G662" s="276"/>
      <c r="H662" s="276">
        <v>60</v>
      </c>
      <c r="I662" s="291">
        <v>25</v>
      </c>
      <c r="J662" s="291"/>
      <c r="K662" s="263" t="str">
        <f t="shared" si="30"/>
        <v/>
      </c>
      <c r="L662" s="263">
        <f t="shared" si="31"/>
        <v>1</v>
      </c>
      <c r="M662" s="188">
        <f t="shared" si="27"/>
        <v>40</v>
      </c>
      <c r="N662" s="329"/>
      <c r="O662" s="408"/>
      <c r="P662" s="414"/>
      <c r="Q662" s="329"/>
      <c r="R662" s="414"/>
      <c r="S662" s="329"/>
      <c r="T662" s="329"/>
      <c r="U662" s="335"/>
      <c r="V662" s="332"/>
      <c r="W662" s="335"/>
      <c r="X662" s="332"/>
      <c r="Y662" s="405"/>
      <c r="Z662" s="341"/>
      <c r="AA662" s="341"/>
      <c r="AB662" s="399"/>
      <c r="AC662" s="420"/>
    </row>
    <row r="663" spans="1:30" s="130" customFormat="1" ht="28.5" customHeight="1" x14ac:dyDescent="0.25">
      <c r="A663" s="108"/>
      <c r="B663" s="163"/>
      <c r="C663" s="164"/>
      <c r="D663" s="126" t="s">
        <v>542</v>
      </c>
      <c r="E663" s="265" t="s">
        <v>543</v>
      </c>
      <c r="F663" s="128">
        <v>2</v>
      </c>
      <c r="G663" s="276">
        <v>30</v>
      </c>
      <c r="H663" s="276"/>
      <c r="I663" s="291">
        <v>27</v>
      </c>
      <c r="J663" s="291"/>
      <c r="K663" s="263">
        <f t="shared" si="30"/>
        <v>1</v>
      </c>
      <c r="L663" s="263" t="str">
        <f t="shared" si="31"/>
        <v/>
      </c>
      <c r="M663" s="188">
        <f t="shared" si="27"/>
        <v>30</v>
      </c>
      <c r="N663" s="329"/>
      <c r="O663" s="408"/>
      <c r="P663" s="414"/>
      <c r="Q663" s="329"/>
      <c r="R663" s="414"/>
      <c r="S663" s="329"/>
      <c r="T663" s="329"/>
      <c r="U663" s="335"/>
      <c r="V663" s="332"/>
      <c r="W663" s="335"/>
      <c r="X663" s="332"/>
      <c r="Y663" s="405"/>
      <c r="Z663" s="341"/>
      <c r="AA663" s="341"/>
      <c r="AB663" s="399"/>
      <c r="AC663" s="420"/>
    </row>
    <row r="664" spans="1:30" s="130" customFormat="1" ht="15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91"/>
      <c r="J664" s="291"/>
      <c r="K664" s="263" t="str">
        <f t="shared" si="30"/>
        <v/>
      </c>
      <c r="L664" s="263" t="str">
        <f t="shared" si="31"/>
        <v/>
      </c>
      <c r="M664" s="188">
        <f t="shared" si="27"/>
        <v>0</v>
      </c>
      <c r="N664" s="329"/>
      <c r="O664" s="408"/>
      <c r="P664" s="414"/>
      <c r="Q664" s="329"/>
      <c r="R664" s="414"/>
      <c r="S664" s="329"/>
      <c r="T664" s="329"/>
      <c r="U664" s="335"/>
      <c r="V664" s="332"/>
      <c r="W664" s="335"/>
      <c r="X664" s="332"/>
      <c r="Y664" s="405"/>
      <c r="Z664" s="341"/>
      <c r="AA664" s="341"/>
      <c r="AB664" s="399"/>
      <c r="AC664" s="420"/>
    </row>
    <row r="665" spans="1:30" s="130" customFormat="1" ht="15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91"/>
      <c r="J665" s="291"/>
      <c r="K665" s="263" t="str">
        <f t="shared" si="30"/>
        <v/>
      </c>
      <c r="L665" s="263" t="str">
        <f t="shared" si="31"/>
        <v/>
      </c>
      <c r="M665" s="188">
        <f t="shared" ref="M665:M768" si="32">ROUND(IF(G665&gt;0,G665*K665,"0")+IF(H665&gt;0,(H665/1.5)*L665,"0"),1)</f>
        <v>0</v>
      </c>
      <c r="N665" s="329"/>
      <c r="O665" s="408"/>
      <c r="P665" s="414"/>
      <c r="Q665" s="329"/>
      <c r="R665" s="414"/>
      <c r="S665" s="329"/>
      <c r="T665" s="329"/>
      <c r="U665" s="335"/>
      <c r="V665" s="332"/>
      <c r="W665" s="335"/>
      <c r="X665" s="332"/>
      <c r="Y665" s="405"/>
      <c r="Z665" s="341"/>
      <c r="AA665" s="341"/>
      <c r="AB665" s="399"/>
      <c r="AC665" s="420"/>
    </row>
    <row r="666" spans="1:30" s="130" customFormat="1" ht="15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91"/>
      <c r="J666" s="291"/>
      <c r="K666" s="263" t="str">
        <f t="shared" si="30"/>
        <v/>
      </c>
      <c r="L666" s="263" t="str">
        <f t="shared" si="31"/>
        <v/>
      </c>
      <c r="M666" s="188">
        <f t="shared" si="32"/>
        <v>0</v>
      </c>
      <c r="N666" s="329"/>
      <c r="O666" s="408"/>
      <c r="P666" s="414"/>
      <c r="Q666" s="329"/>
      <c r="R666" s="414"/>
      <c r="S666" s="329"/>
      <c r="T666" s="329"/>
      <c r="U666" s="335"/>
      <c r="V666" s="332"/>
      <c r="W666" s="335"/>
      <c r="X666" s="332"/>
      <c r="Y666" s="405"/>
      <c r="Z666" s="341"/>
      <c r="AA666" s="341"/>
      <c r="AB666" s="399"/>
      <c r="AC666" s="420"/>
    </row>
    <row r="667" spans="1:30" s="130" customFormat="1" ht="15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91"/>
      <c r="J667" s="291"/>
      <c r="K667" s="263" t="str">
        <f t="shared" si="30"/>
        <v/>
      </c>
      <c r="L667" s="263" t="str">
        <f t="shared" si="31"/>
        <v/>
      </c>
      <c r="M667" s="188">
        <f t="shared" si="32"/>
        <v>0</v>
      </c>
      <c r="N667" s="329"/>
      <c r="O667" s="408"/>
      <c r="P667" s="414"/>
      <c r="Q667" s="329"/>
      <c r="R667" s="414"/>
      <c r="S667" s="329"/>
      <c r="T667" s="329"/>
      <c r="U667" s="335"/>
      <c r="V667" s="332"/>
      <c r="W667" s="335"/>
      <c r="X667" s="332"/>
      <c r="Y667" s="405"/>
      <c r="Z667" s="341"/>
      <c r="AA667" s="341"/>
      <c r="AB667" s="399"/>
      <c r="AC667" s="420"/>
    </row>
    <row r="668" spans="1:30" s="130" customFormat="1" ht="15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91"/>
      <c r="J668" s="291"/>
      <c r="K668" s="263" t="str">
        <f t="shared" si="30"/>
        <v/>
      </c>
      <c r="L668" s="263" t="str">
        <f t="shared" si="31"/>
        <v/>
      </c>
      <c r="M668" s="188">
        <f t="shared" si="32"/>
        <v>0</v>
      </c>
      <c r="N668" s="329"/>
      <c r="O668" s="408"/>
      <c r="P668" s="414"/>
      <c r="Q668" s="329"/>
      <c r="R668" s="414"/>
      <c r="S668" s="329"/>
      <c r="T668" s="329"/>
      <c r="U668" s="335"/>
      <c r="V668" s="332"/>
      <c r="W668" s="335"/>
      <c r="X668" s="332"/>
      <c r="Y668" s="405"/>
      <c r="Z668" s="341"/>
      <c r="AA668" s="341"/>
      <c r="AB668" s="399"/>
      <c r="AC668" s="420"/>
    </row>
    <row r="669" spans="1:30" s="130" customFormat="1" ht="15" customHeight="1" x14ac:dyDescent="0.25">
      <c r="A669" s="108"/>
      <c r="B669" s="163"/>
      <c r="C669" s="164"/>
      <c r="D669" s="126"/>
      <c r="E669" s="265"/>
      <c r="F669" s="128"/>
      <c r="G669" s="276"/>
      <c r="H669" s="276"/>
      <c r="I669" s="291"/>
      <c r="J669" s="291"/>
      <c r="K669" s="263" t="str">
        <f t="shared" si="30"/>
        <v/>
      </c>
      <c r="L669" s="263" t="str">
        <f t="shared" si="31"/>
        <v/>
      </c>
      <c r="M669" s="188">
        <f t="shared" si="32"/>
        <v>0</v>
      </c>
      <c r="N669" s="329"/>
      <c r="O669" s="408"/>
      <c r="P669" s="414"/>
      <c r="Q669" s="329"/>
      <c r="R669" s="414"/>
      <c r="S669" s="329"/>
      <c r="T669" s="329"/>
      <c r="U669" s="335"/>
      <c r="V669" s="332"/>
      <c r="W669" s="335"/>
      <c r="X669" s="332"/>
      <c r="Y669" s="405"/>
      <c r="Z669" s="341"/>
      <c r="AA669" s="341"/>
      <c r="AB669" s="399"/>
      <c r="AC669" s="420"/>
    </row>
    <row r="670" spans="1:30" s="130" customFormat="1" ht="15" x14ac:dyDescent="0.25">
      <c r="A670" s="109"/>
      <c r="B670" s="267">
        <f>SUM(M651:M670)</f>
        <v>443.6</v>
      </c>
      <c r="C670" s="166"/>
      <c r="D670" s="126"/>
      <c r="E670" s="265"/>
      <c r="F670" s="128"/>
      <c r="G670" s="276"/>
      <c r="H670" s="276"/>
      <c r="I670" s="291"/>
      <c r="J670" s="291"/>
      <c r="K670" s="263" t="str">
        <f t="shared" si="30"/>
        <v/>
      </c>
      <c r="L670" s="263" t="str">
        <f t="shared" si="31"/>
        <v/>
      </c>
      <c r="M670" s="188">
        <f t="shared" si="32"/>
        <v>0</v>
      </c>
      <c r="N670" s="330"/>
      <c r="O670" s="409"/>
      <c r="P670" s="415"/>
      <c r="Q670" s="330"/>
      <c r="R670" s="415"/>
      <c r="S670" s="330"/>
      <c r="T670" s="330"/>
      <c r="U670" s="336"/>
      <c r="V670" s="333"/>
      <c r="W670" s="336"/>
      <c r="X670" s="333"/>
      <c r="Y670" s="406"/>
      <c r="Z670" s="342"/>
      <c r="AA670" s="342"/>
      <c r="AB670" s="400"/>
      <c r="AC670" s="421"/>
    </row>
    <row r="671" spans="1:30" s="130" customFormat="1" x14ac:dyDescent="0.3">
      <c r="A671" s="131">
        <v>34</v>
      </c>
      <c r="B671" s="158" t="str">
        <f>'[1]danh sach'!B44</f>
        <v xml:space="preserve">Nguyễn Văn </v>
      </c>
      <c r="C671" s="159" t="str">
        <f>'[1]danh sach'!C44</f>
        <v xml:space="preserve">Yên </v>
      </c>
      <c r="D671" s="272" t="s">
        <v>331</v>
      </c>
      <c r="E671" s="265" t="s">
        <v>332</v>
      </c>
      <c r="F671" s="128" t="s">
        <v>216</v>
      </c>
      <c r="G671" s="276">
        <v>60</v>
      </c>
      <c r="H671" s="276"/>
      <c r="I671" s="291">
        <v>43</v>
      </c>
      <c r="J671" s="291"/>
      <c r="K671" s="263">
        <f t="shared" si="30"/>
        <v>1</v>
      </c>
      <c r="L671" s="263" t="str">
        <f t="shared" si="31"/>
        <v/>
      </c>
      <c r="M671" s="188">
        <f t="shared" si="32"/>
        <v>60</v>
      </c>
      <c r="N671" s="328">
        <f>'[2]danh sach'!O44</f>
        <v>0</v>
      </c>
      <c r="O671" s="407"/>
      <c r="P671" s="413">
        <f>SUM(M671:M690)+N671+O671</f>
        <v>487.4</v>
      </c>
      <c r="Q671" s="328">
        <v>0</v>
      </c>
      <c r="R671" s="413">
        <f>'Mau B2'!L44</f>
        <v>230.6</v>
      </c>
      <c r="S671" s="328">
        <f>'[2]danh sach'!J44</f>
        <v>310</v>
      </c>
      <c r="T671" s="328">
        <f>'[3]danh sach'!R43</f>
        <v>310</v>
      </c>
      <c r="U671" s="334">
        <v>500</v>
      </c>
      <c r="V671" s="331">
        <f>U671</f>
        <v>500</v>
      </c>
      <c r="W671" s="334">
        <v>360</v>
      </c>
      <c r="X671" s="331">
        <f>W671</f>
        <v>360</v>
      </c>
      <c r="Y671" s="404">
        <f>ROUND((P671-T671),1)</f>
        <v>177.4</v>
      </c>
      <c r="Z671" s="340">
        <f>IF(OR(SUM(V671:V690)="",SUM(Q671:Q690)=""),0,ROUND(IF(SUM(U671:U690)=500,(SUM(Q671:Q690)-SUM(V671:V690))/3.2,IF(SUM(U671:U690)=600,(SUM(Q671:Q690)-SUM(V671:V690))/2.8,0)),1))</f>
        <v>-156.30000000000001</v>
      </c>
      <c r="AA671" s="340">
        <f>IF(OR(SUM(X671:X690)="",SUM(R671:R690)=""),0,ROUND(IF(SUM(W671:W690)=360,(SUM(R671:R690)-SUM(X671:X690))/3.2,IF(SUM(W671:W690)=260,(SUM(R671:R690)-SUM(X671:X690))/2.8,0)),1))</f>
        <v>-40.4</v>
      </c>
      <c r="AB671" s="398"/>
      <c r="AC671" s="419">
        <f>SUM(Y671:AA690)</f>
        <v>-19.300000000000004</v>
      </c>
      <c r="AD671" s="17" t="s">
        <v>535</v>
      </c>
    </row>
    <row r="672" spans="1:30" s="130" customFormat="1" ht="15" x14ac:dyDescent="0.25">
      <c r="A672" s="108"/>
      <c r="B672" s="163"/>
      <c r="C672" s="164"/>
      <c r="D672" s="272" t="s">
        <v>333</v>
      </c>
      <c r="E672" s="265" t="s">
        <v>332</v>
      </c>
      <c r="F672" s="128">
        <v>1</v>
      </c>
      <c r="G672" s="276">
        <v>45</v>
      </c>
      <c r="H672" s="276"/>
      <c r="I672" s="291">
        <v>43</v>
      </c>
      <c r="J672" s="291"/>
      <c r="K672" s="263">
        <f t="shared" si="30"/>
        <v>1</v>
      </c>
      <c r="L672" s="263" t="str">
        <f t="shared" si="31"/>
        <v/>
      </c>
      <c r="M672" s="188">
        <f t="shared" si="32"/>
        <v>45</v>
      </c>
      <c r="N672" s="329"/>
      <c r="O672" s="408"/>
      <c r="P672" s="414"/>
      <c r="Q672" s="329"/>
      <c r="R672" s="414"/>
      <c r="S672" s="329"/>
      <c r="T672" s="329"/>
      <c r="U672" s="335"/>
      <c r="V672" s="332"/>
      <c r="W672" s="335"/>
      <c r="X672" s="332"/>
      <c r="Y672" s="405"/>
      <c r="Z672" s="341"/>
      <c r="AA672" s="341"/>
      <c r="AB672" s="399"/>
      <c r="AC672" s="420"/>
    </row>
    <row r="673" spans="1:29" s="130" customFormat="1" ht="15" x14ac:dyDescent="0.25">
      <c r="A673" s="108"/>
      <c r="B673" s="163"/>
      <c r="C673" s="164"/>
      <c r="D673" s="272" t="s">
        <v>369</v>
      </c>
      <c r="E673" s="265" t="s">
        <v>312</v>
      </c>
      <c r="F673" s="128">
        <v>1</v>
      </c>
      <c r="G673" s="276">
        <v>60</v>
      </c>
      <c r="H673" s="276"/>
      <c r="I673" s="291">
        <v>25</v>
      </c>
      <c r="J673" s="291"/>
      <c r="K673" s="263">
        <f t="shared" si="30"/>
        <v>1</v>
      </c>
      <c r="L673" s="263" t="str">
        <f t="shared" si="31"/>
        <v/>
      </c>
      <c r="M673" s="188">
        <f t="shared" si="32"/>
        <v>60</v>
      </c>
      <c r="N673" s="329"/>
      <c r="O673" s="408"/>
      <c r="P673" s="414"/>
      <c r="Q673" s="329"/>
      <c r="R673" s="414"/>
      <c r="S673" s="329"/>
      <c r="T673" s="329"/>
      <c r="U673" s="335"/>
      <c r="V673" s="332"/>
      <c r="W673" s="335"/>
      <c r="X673" s="332"/>
      <c r="Y673" s="405"/>
      <c r="Z673" s="341"/>
      <c r="AA673" s="341"/>
      <c r="AB673" s="399"/>
      <c r="AC673" s="420"/>
    </row>
    <row r="674" spans="1:29" s="130" customFormat="1" ht="15" x14ac:dyDescent="0.25">
      <c r="A674" s="108"/>
      <c r="B674" s="163"/>
      <c r="C674" s="164"/>
      <c r="D674" s="272" t="s">
        <v>369</v>
      </c>
      <c r="E674" s="265" t="s">
        <v>370</v>
      </c>
      <c r="F674" s="128">
        <v>1</v>
      </c>
      <c r="G674" s="276">
        <v>60</v>
      </c>
      <c r="H674" s="276"/>
      <c r="I674" s="291">
        <v>30</v>
      </c>
      <c r="J674" s="291"/>
      <c r="K674" s="263">
        <f t="shared" si="30"/>
        <v>1</v>
      </c>
      <c r="L674" s="263" t="str">
        <f t="shared" si="31"/>
        <v/>
      </c>
      <c r="M674" s="188">
        <f t="shared" si="32"/>
        <v>60</v>
      </c>
      <c r="N674" s="329"/>
      <c r="O674" s="408"/>
      <c r="P674" s="414"/>
      <c r="Q674" s="329"/>
      <c r="R674" s="414"/>
      <c r="S674" s="329"/>
      <c r="T674" s="329"/>
      <c r="U674" s="335"/>
      <c r="V674" s="332"/>
      <c r="W674" s="335"/>
      <c r="X674" s="332"/>
      <c r="Y674" s="405"/>
      <c r="Z674" s="341"/>
      <c r="AA674" s="341"/>
      <c r="AB674" s="399"/>
      <c r="AC674" s="420"/>
    </row>
    <row r="675" spans="1:29" s="130" customFormat="1" ht="15" x14ac:dyDescent="0.25">
      <c r="A675" s="108"/>
      <c r="B675" s="163"/>
      <c r="C675" s="164"/>
      <c r="D675" s="272" t="s">
        <v>358</v>
      </c>
      <c r="E675" s="265" t="s">
        <v>370</v>
      </c>
      <c r="F675" s="128">
        <v>1</v>
      </c>
      <c r="G675" s="276"/>
      <c r="H675" s="276">
        <v>90</v>
      </c>
      <c r="I675" s="291">
        <v>12</v>
      </c>
      <c r="J675" s="291"/>
      <c r="K675" s="263" t="str">
        <f t="shared" si="30"/>
        <v/>
      </c>
      <c r="L675" s="263">
        <f t="shared" si="31"/>
        <v>1</v>
      </c>
      <c r="M675" s="188">
        <f t="shared" si="32"/>
        <v>60</v>
      </c>
      <c r="N675" s="329"/>
      <c r="O675" s="408"/>
      <c r="P675" s="414"/>
      <c r="Q675" s="329"/>
      <c r="R675" s="414"/>
      <c r="S675" s="329"/>
      <c r="T675" s="329"/>
      <c r="U675" s="335"/>
      <c r="V675" s="332"/>
      <c r="W675" s="335"/>
      <c r="X675" s="332"/>
      <c r="Y675" s="405"/>
      <c r="Z675" s="341"/>
      <c r="AA675" s="341"/>
      <c r="AB675" s="399"/>
      <c r="AC675" s="420"/>
    </row>
    <row r="676" spans="1:29" s="130" customFormat="1" ht="15" x14ac:dyDescent="0.25">
      <c r="A676" s="108"/>
      <c r="B676" s="163"/>
      <c r="C676" s="164"/>
      <c r="D676" s="272" t="s">
        <v>299</v>
      </c>
      <c r="E676" s="265" t="s">
        <v>492</v>
      </c>
      <c r="F676" s="128" t="s">
        <v>217</v>
      </c>
      <c r="G676" s="276"/>
      <c r="H676" s="276">
        <v>150</v>
      </c>
      <c r="I676" s="291">
        <v>31</v>
      </c>
      <c r="J676" s="291"/>
      <c r="K676" s="263" t="str">
        <f t="shared" si="30"/>
        <v/>
      </c>
      <c r="L676" s="263">
        <f t="shared" si="31"/>
        <v>1.1000000000000001</v>
      </c>
      <c r="M676" s="188">
        <f t="shared" si="32"/>
        <v>110</v>
      </c>
      <c r="N676" s="329"/>
      <c r="O676" s="408"/>
      <c r="P676" s="414"/>
      <c r="Q676" s="329"/>
      <c r="R676" s="414"/>
      <c r="S676" s="329"/>
      <c r="T676" s="329"/>
      <c r="U676" s="335"/>
      <c r="V676" s="332"/>
      <c r="W676" s="335"/>
      <c r="X676" s="332"/>
      <c r="Y676" s="405"/>
      <c r="Z676" s="341"/>
      <c r="AA676" s="341"/>
      <c r="AB676" s="399"/>
      <c r="AC676" s="420"/>
    </row>
    <row r="677" spans="1:29" s="130" customFormat="1" ht="15" x14ac:dyDescent="0.25">
      <c r="A677" s="108"/>
      <c r="B677" s="163"/>
      <c r="C677" s="164"/>
      <c r="D677" s="272" t="s">
        <v>248</v>
      </c>
      <c r="E677" s="265" t="s">
        <v>439</v>
      </c>
      <c r="F677" s="128">
        <v>2</v>
      </c>
      <c r="G677" s="276"/>
      <c r="H677" s="276">
        <v>60</v>
      </c>
      <c r="I677" s="291">
        <v>31</v>
      </c>
      <c r="J677" s="291"/>
      <c r="K677" s="263" t="str">
        <f t="shared" si="30"/>
        <v/>
      </c>
      <c r="L677" s="263">
        <f t="shared" si="31"/>
        <v>1.2100000000000002</v>
      </c>
      <c r="M677" s="188">
        <f t="shared" si="32"/>
        <v>48.4</v>
      </c>
      <c r="N677" s="329"/>
      <c r="O677" s="408"/>
      <c r="P677" s="414"/>
      <c r="Q677" s="329"/>
      <c r="R677" s="414"/>
      <c r="S677" s="329"/>
      <c r="T677" s="329"/>
      <c r="U677" s="335"/>
      <c r="V677" s="332"/>
      <c r="W677" s="335"/>
      <c r="X677" s="332"/>
      <c r="Y677" s="405"/>
      <c r="Z677" s="341"/>
      <c r="AA677" s="341"/>
      <c r="AB677" s="399"/>
      <c r="AC677" s="420"/>
    </row>
    <row r="678" spans="1:29" s="130" customFormat="1" ht="15" x14ac:dyDescent="0.25">
      <c r="A678" s="108"/>
      <c r="B678" s="163"/>
      <c r="C678" s="164"/>
      <c r="D678" s="272" t="s">
        <v>248</v>
      </c>
      <c r="E678" s="265" t="s">
        <v>371</v>
      </c>
      <c r="F678" s="128">
        <v>2</v>
      </c>
      <c r="G678" s="276"/>
      <c r="H678" s="276">
        <v>60</v>
      </c>
      <c r="I678" s="291">
        <v>25</v>
      </c>
      <c r="J678" s="291"/>
      <c r="K678" s="263" t="str">
        <f t="shared" si="30"/>
        <v/>
      </c>
      <c r="L678" s="263">
        <f t="shared" si="31"/>
        <v>1.1000000000000001</v>
      </c>
      <c r="M678" s="188">
        <f t="shared" si="32"/>
        <v>44</v>
      </c>
      <c r="N678" s="329"/>
      <c r="O678" s="408"/>
      <c r="P678" s="414"/>
      <c r="Q678" s="329"/>
      <c r="R678" s="414"/>
      <c r="S678" s="329"/>
      <c r="T678" s="329"/>
      <c r="U678" s="335"/>
      <c r="V678" s="332"/>
      <c r="W678" s="335"/>
      <c r="X678" s="332"/>
      <c r="Y678" s="405"/>
      <c r="Z678" s="341"/>
      <c r="AA678" s="341"/>
      <c r="AB678" s="399"/>
      <c r="AC678" s="420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91"/>
      <c r="J679" s="291"/>
      <c r="K679" s="263" t="str">
        <f t="shared" si="30"/>
        <v/>
      </c>
      <c r="L679" s="263" t="str">
        <f t="shared" si="31"/>
        <v/>
      </c>
      <c r="M679" s="188">
        <f t="shared" si="32"/>
        <v>0</v>
      </c>
      <c r="N679" s="329"/>
      <c r="O679" s="408"/>
      <c r="P679" s="414"/>
      <c r="Q679" s="329"/>
      <c r="R679" s="414"/>
      <c r="S679" s="329"/>
      <c r="T679" s="329"/>
      <c r="U679" s="335"/>
      <c r="V679" s="332"/>
      <c r="W679" s="335"/>
      <c r="X679" s="332"/>
      <c r="Y679" s="405"/>
      <c r="Z679" s="341"/>
      <c r="AA679" s="341"/>
      <c r="AB679" s="399"/>
      <c r="AC679" s="420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91"/>
      <c r="J680" s="291"/>
      <c r="K680" s="263" t="str">
        <f t="shared" si="30"/>
        <v/>
      </c>
      <c r="L680" s="263" t="str">
        <f t="shared" si="31"/>
        <v/>
      </c>
      <c r="M680" s="188">
        <f t="shared" si="32"/>
        <v>0</v>
      </c>
      <c r="N680" s="329"/>
      <c r="O680" s="408"/>
      <c r="P680" s="414"/>
      <c r="Q680" s="329"/>
      <c r="R680" s="414"/>
      <c r="S680" s="329"/>
      <c r="T680" s="329"/>
      <c r="U680" s="335"/>
      <c r="V680" s="332"/>
      <c r="W680" s="335"/>
      <c r="X680" s="332"/>
      <c r="Y680" s="405"/>
      <c r="Z680" s="341"/>
      <c r="AA680" s="341"/>
      <c r="AB680" s="399"/>
      <c r="AC680" s="420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91"/>
      <c r="J681" s="291"/>
      <c r="K681" s="263" t="str">
        <f t="shared" si="30"/>
        <v/>
      </c>
      <c r="L681" s="263" t="str">
        <f t="shared" si="31"/>
        <v/>
      </c>
      <c r="M681" s="188">
        <f t="shared" si="32"/>
        <v>0</v>
      </c>
      <c r="N681" s="329"/>
      <c r="O681" s="408"/>
      <c r="P681" s="414"/>
      <c r="Q681" s="329"/>
      <c r="R681" s="414"/>
      <c r="S681" s="329"/>
      <c r="T681" s="329"/>
      <c r="U681" s="335"/>
      <c r="V681" s="332"/>
      <c r="W681" s="335"/>
      <c r="X681" s="332"/>
      <c r="Y681" s="405"/>
      <c r="Z681" s="341"/>
      <c r="AA681" s="341"/>
      <c r="AB681" s="399"/>
      <c r="AC681" s="420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91"/>
      <c r="J682" s="291"/>
      <c r="K682" s="263" t="str">
        <f t="shared" si="30"/>
        <v/>
      </c>
      <c r="L682" s="263" t="str">
        <f t="shared" si="31"/>
        <v/>
      </c>
      <c r="M682" s="188">
        <f t="shared" si="32"/>
        <v>0</v>
      </c>
      <c r="N682" s="329"/>
      <c r="O682" s="408"/>
      <c r="P682" s="414"/>
      <c r="Q682" s="329"/>
      <c r="R682" s="414"/>
      <c r="S682" s="329"/>
      <c r="T682" s="329"/>
      <c r="U682" s="335"/>
      <c r="V682" s="332"/>
      <c r="W682" s="335"/>
      <c r="X682" s="332"/>
      <c r="Y682" s="405"/>
      <c r="Z682" s="341"/>
      <c r="AA682" s="341"/>
      <c r="AB682" s="399"/>
      <c r="AC682" s="420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91"/>
      <c r="J683" s="291"/>
      <c r="K683" s="263" t="str">
        <f t="shared" si="30"/>
        <v/>
      </c>
      <c r="L683" s="263" t="str">
        <f t="shared" si="31"/>
        <v/>
      </c>
      <c r="M683" s="188">
        <f t="shared" si="32"/>
        <v>0</v>
      </c>
      <c r="N683" s="329"/>
      <c r="O683" s="408"/>
      <c r="P683" s="414"/>
      <c r="Q683" s="329"/>
      <c r="R683" s="414"/>
      <c r="S683" s="329"/>
      <c r="T683" s="329"/>
      <c r="U683" s="335"/>
      <c r="V683" s="332"/>
      <c r="W683" s="335"/>
      <c r="X683" s="332"/>
      <c r="Y683" s="405"/>
      <c r="Z683" s="341"/>
      <c r="AA683" s="341"/>
      <c r="AB683" s="399"/>
      <c r="AC683" s="420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91"/>
      <c r="J684" s="291"/>
      <c r="K684" s="263" t="str">
        <f t="shared" si="30"/>
        <v/>
      </c>
      <c r="L684" s="263" t="str">
        <f t="shared" si="31"/>
        <v/>
      </c>
      <c r="M684" s="188">
        <f t="shared" si="32"/>
        <v>0</v>
      </c>
      <c r="N684" s="329"/>
      <c r="O684" s="408"/>
      <c r="P684" s="414"/>
      <c r="Q684" s="329"/>
      <c r="R684" s="414"/>
      <c r="S684" s="329"/>
      <c r="T684" s="329"/>
      <c r="U684" s="335"/>
      <c r="V684" s="332"/>
      <c r="W684" s="335"/>
      <c r="X684" s="332"/>
      <c r="Y684" s="405"/>
      <c r="Z684" s="341"/>
      <c r="AA684" s="341"/>
      <c r="AB684" s="399"/>
      <c r="AC684" s="420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91"/>
      <c r="J685" s="291"/>
      <c r="K685" s="263" t="str">
        <f t="shared" si="30"/>
        <v/>
      </c>
      <c r="L685" s="263" t="str">
        <f t="shared" si="31"/>
        <v/>
      </c>
      <c r="M685" s="188">
        <f t="shared" si="32"/>
        <v>0</v>
      </c>
      <c r="N685" s="329"/>
      <c r="O685" s="408"/>
      <c r="P685" s="414"/>
      <c r="Q685" s="329"/>
      <c r="R685" s="414"/>
      <c r="S685" s="329"/>
      <c r="T685" s="329"/>
      <c r="U685" s="335"/>
      <c r="V685" s="332"/>
      <c r="W685" s="335"/>
      <c r="X685" s="332"/>
      <c r="Y685" s="405"/>
      <c r="Z685" s="341"/>
      <c r="AA685" s="341"/>
      <c r="AB685" s="399"/>
      <c r="AC685" s="420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91"/>
      <c r="J686" s="291"/>
      <c r="K686" s="263" t="str">
        <f t="shared" si="30"/>
        <v/>
      </c>
      <c r="L686" s="263" t="str">
        <f t="shared" si="31"/>
        <v/>
      </c>
      <c r="M686" s="188">
        <f t="shared" si="32"/>
        <v>0</v>
      </c>
      <c r="N686" s="329"/>
      <c r="O686" s="408"/>
      <c r="P686" s="414"/>
      <c r="Q686" s="329"/>
      <c r="R686" s="414"/>
      <c r="S686" s="329"/>
      <c r="T686" s="329"/>
      <c r="U686" s="335"/>
      <c r="V686" s="332"/>
      <c r="W686" s="335"/>
      <c r="X686" s="332"/>
      <c r="Y686" s="405"/>
      <c r="Z686" s="341"/>
      <c r="AA686" s="341"/>
      <c r="AB686" s="399"/>
      <c r="AC686" s="420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91"/>
      <c r="J687" s="291"/>
      <c r="K687" s="263" t="str">
        <f t="shared" si="30"/>
        <v/>
      </c>
      <c r="L687" s="263" t="str">
        <f t="shared" si="31"/>
        <v/>
      </c>
      <c r="M687" s="188">
        <f t="shared" si="32"/>
        <v>0</v>
      </c>
      <c r="N687" s="329"/>
      <c r="O687" s="408"/>
      <c r="P687" s="414"/>
      <c r="Q687" s="329"/>
      <c r="R687" s="414"/>
      <c r="S687" s="329"/>
      <c r="T687" s="329"/>
      <c r="U687" s="335"/>
      <c r="V687" s="332"/>
      <c r="W687" s="335"/>
      <c r="X687" s="332"/>
      <c r="Y687" s="405"/>
      <c r="Z687" s="341"/>
      <c r="AA687" s="341"/>
      <c r="AB687" s="399"/>
      <c r="AC687" s="420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91"/>
      <c r="J688" s="291"/>
      <c r="K688" s="263" t="str">
        <f t="shared" si="30"/>
        <v/>
      </c>
      <c r="L688" s="263" t="str">
        <f t="shared" si="31"/>
        <v/>
      </c>
      <c r="M688" s="188">
        <f t="shared" si="32"/>
        <v>0</v>
      </c>
      <c r="N688" s="329"/>
      <c r="O688" s="408"/>
      <c r="P688" s="414"/>
      <c r="Q688" s="329"/>
      <c r="R688" s="414"/>
      <c r="S688" s="329"/>
      <c r="T688" s="329"/>
      <c r="U688" s="335"/>
      <c r="V688" s="332"/>
      <c r="W688" s="335"/>
      <c r="X688" s="332"/>
      <c r="Y688" s="405"/>
      <c r="Z688" s="341"/>
      <c r="AA688" s="341"/>
      <c r="AB688" s="399"/>
      <c r="AC688" s="420"/>
    </row>
    <row r="689" spans="1:29" s="130" customFormat="1" ht="15" hidden="1" customHeight="1" x14ac:dyDescent="0.25">
      <c r="A689" s="108"/>
      <c r="B689" s="163"/>
      <c r="C689" s="164"/>
      <c r="D689" s="126"/>
      <c r="E689" s="265"/>
      <c r="F689" s="128"/>
      <c r="G689" s="276"/>
      <c r="H689" s="276"/>
      <c r="I689" s="291"/>
      <c r="J689" s="291"/>
      <c r="K689" s="263" t="str">
        <f t="shared" si="30"/>
        <v/>
      </c>
      <c r="L689" s="263" t="str">
        <f t="shared" si="31"/>
        <v/>
      </c>
      <c r="M689" s="188">
        <f t="shared" si="32"/>
        <v>0</v>
      </c>
      <c r="N689" s="329"/>
      <c r="O689" s="408"/>
      <c r="P689" s="414"/>
      <c r="Q689" s="329"/>
      <c r="R689" s="414"/>
      <c r="S689" s="329"/>
      <c r="T689" s="329"/>
      <c r="U689" s="335"/>
      <c r="V689" s="332"/>
      <c r="W689" s="335"/>
      <c r="X689" s="332"/>
      <c r="Y689" s="405"/>
      <c r="Z689" s="341"/>
      <c r="AA689" s="341"/>
      <c r="AB689" s="399"/>
      <c r="AC689" s="420"/>
    </row>
    <row r="690" spans="1:29" s="130" customFormat="1" ht="15" x14ac:dyDescent="0.25">
      <c r="A690" s="109"/>
      <c r="B690" s="267">
        <f>SUM(M671:M690)</f>
        <v>487.4</v>
      </c>
      <c r="C690" s="166"/>
      <c r="D690" s="126"/>
      <c r="E690" s="265"/>
      <c r="F690" s="128"/>
      <c r="G690" s="276"/>
      <c r="H690" s="276"/>
      <c r="I690" s="291"/>
      <c r="J690" s="291"/>
      <c r="K690" s="263" t="str">
        <f t="shared" si="30"/>
        <v/>
      </c>
      <c r="L690" s="263" t="str">
        <f t="shared" si="31"/>
        <v/>
      </c>
      <c r="M690" s="188">
        <f t="shared" si="32"/>
        <v>0</v>
      </c>
      <c r="N690" s="330"/>
      <c r="O690" s="409"/>
      <c r="P690" s="415"/>
      <c r="Q690" s="330"/>
      <c r="R690" s="415"/>
      <c r="S690" s="330"/>
      <c r="T690" s="330"/>
      <c r="U690" s="336"/>
      <c r="V690" s="333"/>
      <c r="W690" s="336"/>
      <c r="X690" s="333"/>
      <c r="Y690" s="406"/>
      <c r="Z690" s="342"/>
      <c r="AA690" s="342"/>
      <c r="AB690" s="400"/>
      <c r="AC690" s="421"/>
    </row>
    <row r="691" spans="1:29" s="130" customFormat="1" ht="15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 t="s">
        <v>372</v>
      </c>
      <c r="E691" s="265" t="s">
        <v>221</v>
      </c>
      <c r="F691" s="128" t="s">
        <v>216</v>
      </c>
      <c r="G691" s="276">
        <v>30</v>
      </c>
      <c r="H691" s="276"/>
      <c r="I691" s="291">
        <v>18</v>
      </c>
      <c r="J691" s="291"/>
      <c r="K691" s="263">
        <f t="shared" si="30"/>
        <v>1</v>
      </c>
      <c r="L691" s="263" t="str">
        <f t="shared" si="31"/>
        <v/>
      </c>
      <c r="M691" s="188">
        <f t="shared" si="32"/>
        <v>30</v>
      </c>
      <c r="N691" s="328"/>
      <c r="O691" s="407"/>
      <c r="P691" s="413">
        <f>SUM(M691:M710)+N691+O691</f>
        <v>30</v>
      </c>
      <c r="Q691" s="407"/>
      <c r="R691" s="413">
        <f>'Mau B2'!L45</f>
        <v>11.8</v>
      </c>
      <c r="S691" s="328">
        <f>'[2]danh sach'!J45</f>
        <v>310</v>
      </c>
      <c r="T691" s="328">
        <f>'[3]danh sach'!R44</f>
        <v>62</v>
      </c>
      <c r="U691" s="334"/>
      <c r="V691" s="331">
        <f>U691</f>
        <v>0</v>
      </c>
      <c r="W691" s="334"/>
      <c r="X691" s="331">
        <f>W691</f>
        <v>0</v>
      </c>
      <c r="Y691" s="404">
        <f>ROUND((P691-T691),1)</f>
        <v>-32</v>
      </c>
      <c r="Z691" s="340">
        <f>IF(OR(SUM(V691:V710)="",SUM(Q691:Q710)=""),0,ROUND(IF(SUM(U691:U710)=500,(SUM(Q691:Q710)-SUM(V691:V710))/3.2,IF(SUM(U691:U710)=600,(SUM(Q691:Q710)-SUM(V691:V710))/2.8,0)),1))</f>
        <v>0</v>
      </c>
      <c r="AA691" s="340">
        <f>IF(OR(SUM(X691:X710)="",SUM(R691:R710)=""),0,ROUND(IF(SUM(W691:W710)=360,(SUM(R691:R710)-SUM(X691:X710))/3.2,IF(SUM(W691:W710)=260,(SUM(R691:R710)-SUM(X691:X710))/2.8,0)),1))</f>
        <v>0</v>
      </c>
      <c r="AB691" s="398"/>
      <c r="AC691" s="419">
        <f>SUM(Y691:AA710)</f>
        <v>-32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91"/>
      <c r="J692" s="291"/>
      <c r="K692" s="263" t="str">
        <f t="shared" si="30"/>
        <v/>
      </c>
      <c r="L692" s="263" t="str">
        <f t="shared" si="31"/>
        <v/>
      </c>
      <c r="M692" s="188">
        <f t="shared" si="32"/>
        <v>0</v>
      </c>
      <c r="N692" s="329"/>
      <c r="O692" s="408"/>
      <c r="P692" s="414"/>
      <c r="Q692" s="408"/>
      <c r="R692" s="414"/>
      <c r="S692" s="329"/>
      <c r="T692" s="329"/>
      <c r="U692" s="335"/>
      <c r="V692" s="332"/>
      <c r="W692" s="335"/>
      <c r="X692" s="332"/>
      <c r="Y692" s="405"/>
      <c r="Z692" s="341"/>
      <c r="AA692" s="341"/>
      <c r="AB692" s="399"/>
      <c r="AC692" s="420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91"/>
      <c r="J693" s="291"/>
      <c r="K693" s="263" t="str">
        <f t="shared" si="30"/>
        <v/>
      </c>
      <c r="L693" s="263" t="str">
        <f t="shared" si="31"/>
        <v/>
      </c>
      <c r="M693" s="188">
        <f t="shared" si="32"/>
        <v>0</v>
      </c>
      <c r="N693" s="329"/>
      <c r="O693" s="408"/>
      <c r="P693" s="414"/>
      <c r="Q693" s="408"/>
      <c r="R693" s="414"/>
      <c r="S693" s="329"/>
      <c r="T693" s="329"/>
      <c r="U693" s="335"/>
      <c r="V693" s="332"/>
      <c r="W693" s="335"/>
      <c r="X693" s="332"/>
      <c r="Y693" s="405"/>
      <c r="Z693" s="341"/>
      <c r="AA693" s="341"/>
      <c r="AB693" s="399"/>
      <c r="AC693" s="420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91"/>
      <c r="J694" s="291"/>
      <c r="K694" s="263" t="str">
        <f t="shared" si="30"/>
        <v/>
      </c>
      <c r="L694" s="263" t="str">
        <f t="shared" si="31"/>
        <v/>
      </c>
      <c r="M694" s="188">
        <f t="shared" si="32"/>
        <v>0</v>
      </c>
      <c r="N694" s="329"/>
      <c r="O694" s="408"/>
      <c r="P694" s="414"/>
      <c r="Q694" s="408"/>
      <c r="R694" s="414"/>
      <c r="S694" s="329"/>
      <c r="T694" s="329"/>
      <c r="U694" s="335"/>
      <c r="V694" s="332"/>
      <c r="W694" s="335"/>
      <c r="X694" s="332"/>
      <c r="Y694" s="405"/>
      <c r="Z694" s="341"/>
      <c r="AA694" s="341"/>
      <c r="AB694" s="399"/>
      <c r="AC694" s="420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91"/>
      <c r="J695" s="291"/>
      <c r="K695" s="263" t="str">
        <f t="shared" si="30"/>
        <v/>
      </c>
      <c r="L695" s="263" t="str">
        <f t="shared" si="31"/>
        <v/>
      </c>
      <c r="M695" s="188">
        <f t="shared" si="32"/>
        <v>0</v>
      </c>
      <c r="N695" s="329"/>
      <c r="O695" s="408"/>
      <c r="P695" s="414"/>
      <c r="Q695" s="408"/>
      <c r="R695" s="414"/>
      <c r="S695" s="329"/>
      <c r="T695" s="329"/>
      <c r="U695" s="335"/>
      <c r="V695" s="332"/>
      <c r="W695" s="335"/>
      <c r="X695" s="332"/>
      <c r="Y695" s="405"/>
      <c r="Z695" s="341"/>
      <c r="AA695" s="341"/>
      <c r="AB695" s="399"/>
      <c r="AC695" s="420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91"/>
      <c r="J696" s="291"/>
      <c r="K696" s="263" t="str">
        <f t="shared" si="30"/>
        <v/>
      </c>
      <c r="L696" s="263" t="str">
        <f t="shared" si="31"/>
        <v/>
      </c>
      <c r="M696" s="188">
        <f t="shared" si="32"/>
        <v>0</v>
      </c>
      <c r="N696" s="329"/>
      <c r="O696" s="408"/>
      <c r="P696" s="414"/>
      <c r="Q696" s="408"/>
      <c r="R696" s="414"/>
      <c r="S696" s="329"/>
      <c r="T696" s="329"/>
      <c r="U696" s="335"/>
      <c r="V696" s="332"/>
      <c r="W696" s="335"/>
      <c r="X696" s="332"/>
      <c r="Y696" s="405"/>
      <c r="Z696" s="341"/>
      <c r="AA696" s="341"/>
      <c r="AB696" s="399"/>
      <c r="AC696" s="420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91"/>
      <c r="J697" s="291"/>
      <c r="K697" s="263" t="str">
        <f t="shared" si="30"/>
        <v/>
      </c>
      <c r="L697" s="263" t="str">
        <f t="shared" si="31"/>
        <v/>
      </c>
      <c r="M697" s="188">
        <f t="shared" si="32"/>
        <v>0</v>
      </c>
      <c r="N697" s="329"/>
      <c r="O697" s="408"/>
      <c r="P697" s="414"/>
      <c r="Q697" s="408"/>
      <c r="R697" s="414"/>
      <c r="S697" s="329"/>
      <c r="T697" s="329"/>
      <c r="U697" s="335"/>
      <c r="V697" s="332"/>
      <c r="W697" s="335"/>
      <c r="X697" s="332"/>
      <c r="Y697" s="405"/>
      <c r="Z697" s="341"/>
      <c r="AA697" s="341"/>
      <c r="AB697" s="399"/>
      <c r="AC697" s="420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91"/>
      <c r="J698" s="291"/>
      <c r="K698" s="263" t="str">
        <f t="shared" si="30"/>
        <v/>
      </c>
      <c r="L698" s="263" t="str">
        <f t="shared" si="31"/>
        <v/>
      </c>
      <c r="M698" s="188">
        <f t="shared" si="32"/>
        <v>0</v>
      </c>
      <c r="N698" s="329"/>
      <c r="O698" s="408"/>
      <c r="P698" s="414"/>
      <c r="Q698" s="408"/>
      <c r="R698" s="414"/>
      <c r="S698" s="329"/>
      <c r="T698" s="329"/>
      <c r="U698" s="335"/>
      <c r="V698" s="332"/>
      <c r="W698" s="335"/>
      <c r="X698" s="332"/>
      <c r="Y698" s="405"/>
      <c r="Z698" s="341"/>
      <c r="AA698" s="341"/>
      <c r="AB698" s="399"/>
      <c r="AC698" s="420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91"/>
      <c r="J699" s="291"/>
      <c r="K699" s="263" t="str">
        <f t="shared" si="30"/>
        <v/>
      </c>
      <c r="L699" s="263" t="str">
        <f t="shared" si="31"/>
        <v/>
      </c>
      <c r="M699" s="188">
        <f t="shared" si="32"/>
        <v>0</v>
      </c>
      <c r="N699" s="329"/>
      <c r="O699" s="408"/>
      <c r="P699" s="414"/>
      <c r="Q699" s="408"/>
      <c r="R699" s="414"/>
      <c r="S699" s="329"/>
      <c r="T699" s="329"/>
      <c r="U699" s="335"/>
      <c r="V699" s="332"/>
      <c r="W699" s="335"/>
      <c r="X699" s="332"/>
      <c r="Y699" s="405"/>
      <c r="Z699" s="341"/>
      <c r="AA699" s="341"/>
      <c r="AB699" s="399"/>
      <c r="AC699" s="420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91"/>
      <c r="J700" s="291"/>
      <c r="K700" s="263" t="str">
        <f t="shared" si="30"/>
        <v/>
      </c>
      <c r="L700" s="263" t="str">
        <f t="shared" si="31"/>
        <v/>
      </c>
      <c r="M700" s="188">
        <f t="shared" si="32"/>
        <v>0</v>
      </c>
      <c r="N700" s="329"/>
      <c r="O700" s="408"/>
      <c r="P700" s="414"/>
      <c r="Q700" s="408"/>
      <c r="R700" s="414"/>
      <c r="S700" s="329"/>
      <c r="T700" s="329"/>
      <c r="U700" s="335"/>
      <c r="V700" s="332"/>
      <c r="W700" s="335"/>
      <c r="X700" s="332"/>
      <c r="Y700" s="405"/>
      <c r="Z700" s="341"/>
      <c r="AA700" s="341"/>
      <c r="AB700" s="399"/>
      <c r="AC700" s="420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91"/>
      <c r="J701" s="291"/>
      <c r="K701" s="263" t="str">
        <f t="shared" si="30"/>
        <v/>
      </c>
      <c r="L701" s="263" t="str">
        <f t="shared" si="31"/>
        <v/>
      </c>
      <c r="M701" s="188">
        <f t="shared" si="32"/>
        <v>0</v>
      </c>
      <c r="N701" s="329"/>
      <c r="O701" s="408"/>
      <c r="P701" s="414"/>
      <c r="Q701" s="408"/>
      <c r="R701" s="414"/>
      <c r="S701" s="329"/>
      <c r="T701" s="329"/>
      <c r="U701" s="335"/>
      <c r="V701" s="332"/>
      <c r="W701" s="335"/>
      <c r="X701" s="332"/>
      <c r="Y701" s="405"/>
      <c r="Z701" s="341"/>
      <c r="AA701" s="341"/>
      <c r="AB701" s="399"/>
      <c r="AC701" s="420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91"/>
      <c r="J702" s="291"/>
      <c r="K702" s="263" t="str">
        <f t="shared" si="30"/>
        <v/>
      </c>
      <c r="L702" s="263" t="str">
        <f t="shared" si="31"/>
        <v/>
      </c>
      <c r="M702" s="188">
        <f t="shared" si="32"/>
        <v>0</v>
      </c>
      <c r="N702" s="329"/>
      <c r="O702" s="408"/>
      <c r="P702" s="414"/>
      <c r="Q702" s="408"/>
      <c r="R702" s="414"/>
      <c r="S702" s="329"/>
      <c r="T702" s="329"/>
      <c r="U702" s="335"/>
      <c r="V702" s="332"/>
      <c r="W702" s="335"/>
      <c r="X702" s="332"/>
      <c r="Y702" s="405"/>
      <c r="Z702" s="341"/>
      <c r="AA702" s="341"/>
      <c r="AB702" s="399"/>
      <c r="AC702" s="420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91"/>
      <c r="J703" s="291"/>
      <c r="K703" s="263" t="str">
        <f t="shared" si="30"/>
        <v/>
      </c>
      <c r="L703" s="263" t="str">
        <f t="shared" si="31"/>
        <v/>
      </c>
      <c r="M703" s="188">
        <f t="shared" si="32"/>
        <v>0</v>
      </c>
      <c r="N703" s="329"/>
      <c r="O703" s="408"/>
      <c r="P703" s="414"/>
      <c r="Q703" s="408"/>
      <c r="R703" s="414"/>
      <c r="S703" s="329"/>
      <c r="T703" s="329"/>
      <c r="U703" s="335"/>
      <c r="V703" s="332"/>
      <c r="W703" s="335"/>
      <c r="X703" s="332"/>
      <c r="Y703" s="405"/>
      <c r="Z703" s="341"/>
      <c r="AA703" s="341"/>
      <c r="AB703" s="399"/>
      <c r="AC703" s="420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91"/>
      <c r="J704" s="291"/>
      <c r="K704" s="263" t="str">
        <f t="shared" si="30"/>
        <v/>
      </c>
      <c r="L704" s="263" t="str">
        <f t="shared" si="31"/>
        <v/>
      </c>
      <c r="M704" s="188">
        <f t="shared" si="32"/>
        <v>0</v>
      </c>
      <c r="N704" s="329"/>
      <c r="O704" s="408"/>
      <c r="P704" s="414"/>
      <c r="Q704" s="408"/>
      <c r="R704" s="414"/>
      <c r="S704" s="329"/>
      <c r="T704" s="329"/>
      <c r="U704" s="335"/>
      <c r="V704" s="332"/>
      <c r="W704" s="335"/>
      <c r="X704" s="332"/>
      <c r="Y704" s="405"/>
      <c r="Z704" s="341"/>
      <c r="AA704" s="341"/>
      <c r="AB704" s="399"/>
      <c r="AC704" s="420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91"/>
      <c r="J705" s="291"/>
      <c r="K705" s="263" t="str">
        <f t="shared" si="30"/>
        <v/>
      </c>
      <c r="L705" s="263" t="str">
        <f t="shared" si="31"/>
        <v/>
      </c>
      <c r="M705" s="188">
        <f t="shared" si="32"/>
        <v>0</v>
      </c>
      <c r="N705" s="329"/>
      <c r="O705" s="408"/>
      <c r="P705" s="414"/>
      <c r="Q705" s="408"/>
      <c r="R705" s="414"/>
      <c r="S705" s="329"/>
      <c r="T705" s="329"/>
      <c r="U705" s="335"/>
      <c r="V705" s="332"/>
      <c r="W705" s="335"/>
      <c r="X705" s="332"/>
      <c r="Y705" s="405"/>
      <c r="Z705" s="341"/>
      <c r="AA705" s="341"/>
      <c r="AB705" s="399"/>
      <c r="AC705" s="420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91"/>
      <c r="J706" s="291"/>
      <c r="K706" s="263" t="str">
        <f t="shared" si="30"/>
        <v/>
      </c>
      <c r="L706" s="263" t="str">
        <f t="shared" si="31"/>
        <v/>
      </c>
      <c r="M706" s="188">
        <f t="shared" si="32"/>
        <v>0</v>
      </c>
      <c r="N706" s="329"/>
      <c r="O706" s="408"/>
      <c r="P706" s="414"/>
      <c r="Q706" s="408"/>
      <c r="R706" s="414"/>
      <c r="S706" s="329"/>
      <c r="T706" s="329"/>
      <c r="U706" s="335"/>
      <c r="V706" s="332"/>
      <c r="W706" s="335"/>
      <c r="X706" s="332"/>
      <c r="Y706" s="405"/>
      <c r="Z706" s="341"/>
      <c r="AA706" s="341"/>
      <c r="AB706" s="399"/>
      <c r="AC706" s="420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91"/>
      <c r="J707" s="291"/>
      <c r="K707" s="263" t="str">
        <f t="shared" si="30"/>
        <v/>
      </c>
      <c r="L707" s="263" t="str">
        <f t="shared" si="31"/>
        <v/>
      </c>
      <c r="M707" s="188">
        <f t="shared" si="32"/>
        <v>0</v>
      </c>
      <c r="N707" s="329"/>
      <c r="O707" s="408"/>
      <c r="P707" s="414"/>
      <c r="Q707" s="408"/>
      <c r="R707" s="414"/>
      <c r="S707" s="329"/>
      <c r="T707" s="329"/>
      <c r="U707" s="335"/>
      <c r="V707" s="332"/>
      <c r="W707" s="335"/>
      <c r="X707" s="332"/>
      <c r="Y707" s="405"/>
      <c r="Z707" s="341"/>
      <c r="AA707" s="341"/>
      <c r="AB707" s="399"/>
      <c r="AC707" s="420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91"/>
      <c r="J708" s="291"/>
      <c r="K708" s="263" t="str">
        <f t="shared" si="30"/>
        <v/>
      </c>
      <c r="L708" s="263" t="str">
        <f t="shared" si="31"/>
        <v/>
      </c>
      <c r="M708" s="188">
        <f t="shared" si="32"/>
        <v>0</v>
      </c>
      <c r="N708" s="329"/>
      <c r="O708" s="408"/>
      <c r="P708" s="414"/>
      <c r="Q708" s="408"/>
      <c r="R708" s="414"/>
      <c r="S708" s="329"/>
      <c r="T708" s="329"/>
      <c r="U708" s="335"/>
      <c r="V708" s="332"/>
      <c r="W708" s="335"/>
      <c r="X708" s="332"/>
      <c r="Y708" s="405"/>
      <c r="Z708" s="341"/>
      <c r="AA708" s="341"/>
      <c r="AB708" s="399"/>
      <c r="AC708" s="420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91"/>
      <c r="J709" s="291"/>
      <c r="K709" s="263" t="str">
        <f t="shared" si="30"/>
        <v/>
      </c>
      <c r="L709" s="263" t="str">
        <f t="shared" si="31"/>
        <v/>
      </c>
      <c r="M709" s="188">
        <f t="shared" si="32"/>
        <v>0</v>
      </c>
      <c r="N709" s="329"/>
      <c r="O709" s="408"/>
      <c r="P709" s="414"/>
      <c r="Q709" s="408"/>
      <c r="R709" s="414"/>
      <c r="S709" s="329"/>
      <c r="T709" s="329"/>
      <c r="U709" s="335"/>
      <c r="V709" s="332"/>
      <c r="W709" s="335"/>
      <c r="X709" s="332"/>
      <c r="Y709" s="405"/>
      <c r="Z709" s="341"/>
      <c r="AA709" s="341"/>
      <c r="AB709" s="399"/>
      <c r="AC709" s="420"/>
    </row>
    <row r="710" spans="1:29" s="130" customFormat="1" ht="15" x14ac:dyDescent="0.25">
      <c r="A710" s="109"/>
      <c r="B710" s="267">
        <f>SUM(M691:M710)</f>
        <v>30</v>
      </c>
      <c r="C710" s="166"/>
      <c r="D710" s="126"/>
      <c r="E710" s="265"/>
      <c r="F710" s="128"/>
      <c r="G710" s="276"/>
      <c r="H710" s="276"/>
      <c r="I710" s="291"/>
      <c r="J710" s="291"/>
      <c r="K710" s="263" t="str">
        <f t="shared" si="30"/>
        <v/>
      </c>
      <c r="L710" s="263" t="str">
        <f t="shared" si="31"/>
        <v/>
      </c>
      <c r="M710" s="188">
        <f t="shared" si="32"/>
        <v>0</v>
      </c>
      <c r="N710" s="330"/>
      <c r="O710" s="409"/>
      <c r="P710" s="415"/>
      <c r="Q710" s="409"/>
      <c r="R710" s="415"/>
      <c r="S710" s="330"/>
      <c r="T710" s="330"/>
      <c r="U710" s="336"/>
      <c r="V710" s="333"/>
      <c r="W710" s="336"/>
      <c r="X710" s="333"/>
      <c r="Y710" s="406"/>
      <c r="Z710" s="342"/>
      <c r="AA710" s="342"/>
      <c r="AB710" s="400"/>
      <c r="AC710" s="421"/>
    </row>
    <row r="711" spans="1:29" s="130" customFormat="1" ht="15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 t="s">
        <v>330</v>
      </c>
      <c r="E711" s="265" t="s">
        <v>263</v>
      </c>
      <c r="F711" s="128" t="s">
        <v>217</v>
      </c>
      <c r="G711" s="276">
        <v>30</v>
      </c>
      <c r="H711" s="276"/>
      <c r="I711" s="291">
        <v>62</v>
      </c>
      <c r="J711" s="291"/>
      <c r="K711" s="263">
        <f t="shared" si="30"/>
        <v>1.2100000000000002</v>
      </c>
      <c r="L711" s="263" t="str">
        <f t="shared" si="31"/>
        <v/>
      </c>
      <c r="M711" s="188">
        <f t="shared" si="32"/>
        <v>36.299999999999997</v>
      </c>
      <c r="N711" s="328"/>
      <c r="O711" s="407"/>
      <c r="P711" s="413">
        <f>SUM(M711:M730)+N711+O711</f>
        <v>69.3</v>
      </c>
      <c r="Q711" s="407"/>
      <c r="R711" s="413">
        <f>'Mau B2'!L46</f>
        <v>108.8</v>
      </c>
      <c r="S711" s="328">
        <f>'[2]danh sach'!J46</f>
        <v>310</v>
      </c>
      <c r="T711" s="328">
        <f>'[3]danh sach'!R45</f>
        <v>77.5</v>
      </c>
      <c r="U711" s="334"/>
      <c r="V711" s="331">
        <f>U711</f>
        <v>0</v>
      </c>
      <c r="W711" s="334"/>
      <c r="X711" s="331">
        <f>W711</f>
        <v>0</v>
      </c>
      <c r="Y711" s="404">
        <f>ROUND((P711-T711),1)</f>
        <v>-8.1999999999999993</v>
      </c>
      <c r="Z711" s="340">
        <f>IF(OR(SUM(V711:V730)="",SUM(Q711:Q730)=""),0,ROUND(IF(SUM(U711:U730)=500,(SUM(Q711:Q730)-SUM(V711:V730))/3.2,IF(SUM(U711:U730)=600,(SUM(Q711:Q730)-SUM(V711:V730))/2.8,0)),1))</f>
        <v>0</v>
      </c>
      <c r="AA711" s="340">
        <f>IF(OR(SUM(X711:X730)="",SUM(R711:R730)=""),0,ROUND(IF(SUM(W711:W730)=360,(SUM(R711:R730)-SUM(X711:X730))/3.2,IF(SUM(W711:W730)=260,(SUM(R711:R730)-SUM(X711:X730))/2.8,0)),1))</f>
        <v>0</v>
      </c>
      <c r="AB711" s="398"/>
      <c r="AC711" s="419">
        <f>SUM(Y711:AA730)</f>
        <v>-8.1999999999999993</v>
      </c>
    </row>
    <row r="712" spans="1:29" s="130" customFormat="1" ht="15" x14ac:dyDescent="0.25">
      <c r="A712" s="108"/>
      <c r="B712" s="163"/>
      <c r="C712" s="164"/>
      <c r="D712" s="272" t="s">
        <v>330</v>
      </c>
      <c r="E712" s="265" t="s">
        <v>232</v>
      </c>
      <c r="F712" s="128" t="s">
        <v>217</v>
      </c>
      <c r="G712" s="276">
        <v>30</v>
      </c>
      <c r="H712" s="276"/>
      <c r="I712" s="291">
        <v>50</v>
      </c>
      <c r="J712" s="291"/>
      <c r="K712" s="263">
        <f t="shared" si="30"/>
        <v>1.1000000000000001</v>
      </c>
      <c r="L712" s="263" t="str">
        <f t="shared" si="31"/>
        <v/>
      </c>
      <c r="M712" s="188">
        <f t="shared" si="32"/>
        <v>33</v>
      </c>
      <c r="N712" s="329"/>
      <c r="O712" s="408"/>
      <c r="P712" s="414"/>
      <c r="Q712" s="408"/>
      <c r="R712" s="414"/>
      <c r="S712" s="329"/>
      <c r="T712" s="329"/>
      <c r="U712" s="335"/>
      <c r="V712" s="332"/>
      <c r="W712" s="335"/>
      <c r="X712" s="332"/>
      <c r="Y712" s="405"/>
      <c r="Z712" s="341"/>
      <c r="AA712" s="341"/>
      <c r="AB712" s="399"/>
      <c r="AC712" s="420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91"/>
      <c r="J713" s="291"/>
      <c r="K713" s="263" t="str">
        <f t="shared" si="30"/>
        <v/>
      </c>
      <c r="L713" s="263" t="str">
        <f t="shared" si="31"/>
        <v/>
      </c>
      <c r="M713" s="188">
        <f t="shared" si="32"/>
        <v>0</v>
      </c>
      <c r="N713" s="329"/>
      <c r="O713" s="408"/>
      <c r="P713" s="414"/>
      <c r="Q713" s="408"/>
      <c r="R713" s="414"/>
      <c r="S713" s="329"/>
      <c r="T713" s="329"/>
      <c r="U713" s="335"/>
      <c r="V713" s="332"/>
      <c r="W713" s="335"/>
      <c r="X713" s="332"/>
      <c r="Y713" s="405"/>
      <c r="Z713" s="341"/>
      <c r="AA713" s="341"/>
      <c r="AB713" s="399"/>
      <c r="AC713" s="420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91"/>
      <c r="J714" s="291"/>
      <c r="K714" s="263" t="str">
        <f t="shared" si="30"/>
        <v/>
      </c>
      <c r="L714" s="263" t="str">
        <f t="shared" si="31"/>
        <v/>
      </c>
      <c r="M714" s="188">
        <f t="shared" si="32"/>
        <v>0</v>
      </c>
      <c r="N714" s="329"/>
      <c r="O714" s="408"/>
      <c r="P714" s="414"/>
      <c r="Q714" s="408"/>
      <c r="R714" s="414"/>
      <c r="S714" s="329"/>
      <c r="T714" s="329"/>
      <c r="U714" s="335"/>
      <c r="V714" s="332"/>
      <c r="W714" s="335"/>
      <c r="X714" s="332"/>
      <c r="Y714" s="405"/>
      <c r="Z714" s="341"/>
      <c r="AA714" s="341"/>
      <c r="AB714" s="399"/>
      <c r="AC714" s="420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91"/>
      <c r="J715" s="291"/>
      <c r="K715" s="263" t="str">
        <f t="shared" si="30"/>
        <v/>
      </c>
      <c r="L715" s="263" t="str">
        <f t="shared" si="31"/>
        <v/>
      </c>
      <c r="M715" s="188">
        <f t="shared" si="32"/>
        <v>0</v>
      </c>
      <c r="N715" s="329"/>
      <c r="O715" s="408"/>
      <c r="P715" s="414"/>
      <c r="Q715" s="408"/>
      <c r="R715" s="414"/>
      <c r="S715" s="329"/>
      <c r="T715" s="329"/>
      <c r="U715" s="335"/>
      <c r="V715" s="332"/>
      <c r="W715" s="335"/>
      <c r="X715" s="332"/>
      <c r="Y715" s="405"/>
      <c r="Z715" s="341"/>
      <c r="AA715" s="341"/>
      <c r="AB715" s="399"/>
      <c r="AC715" s="420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91"/>
      <c r="J716" s="291"/>
      <c r="K716" s="263" t="str">
        <f t="shared" si="30"/>
        <v/>
      </c>
      <c r="L716" s="263" t="str">
        <f t="shared" si="31"/>
        <v/>
      </c>
      <c r="M716" s="188">
        <f t="shared" si="32"/>
        <v>0</v>
      </c>
      <c r="N716" s="329"/>
      <c r="O716" s="408"/>
      <c r="P716" s="414"/>
      <c r="Q716" s="408"/>
      <c r="R716" s="414"/>
      <c r="S716" s="329"/>
      <c r="T716" s="329"/>
      <c r="U716" s="335"/>
      <c r="V716" s="332"/>
      <c r="W716" s="335"/>
      <c r="X716" s="332"/>
      <c r="Y716" s="405"/>
      <c r="Z716" s="341"/>
      <c r="AA716" s="341"/>
      <c r="AB716" s="399"/>
      <c r="AC716" s="420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91"/>
      <c r="J717" s="291"/>
      <c r="K717" s="263" t="str">
        <f t="shared" si="30"/>
        <v/>
      </c>
      <c r="L717" s="263" t="str">
        <f t="shared" si="31"/>
        <v/>
      </c>
      <c r="M717" s="188">
        <f t="shared" si="32"/>
        <v>0</v>
      </c>
      <c r="N717" s="329"/>
      <c r="O717" s="408"/>
      <c r="P717" s="414"/>
      <c r="Q717" s="408"/>
      <c r="R717" s="414"/>
      <c r="S717" s="329"/>
      <c r="T717" s="329"/>
      <c r="U717" s="335"/>
      <c r="V717" s="332"/>
      <c r="W717" s="335"/>
      <c r="X717" s="332"/>
      <c r="Y717" s="405"/>
      <c r="Z717" s="341"/>
      <c r="AA717" s="341"/>
      <c r="AB717" s="399"/>
      <c r="AC717" s="420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91"/>
      <c r="J718" s="291"/>
      <c r="K718" s="263" t="str">
        <f t="shared" si="30"/>
        <v/>
      </c>
      <c r="L718" s="263" t="str">
        <f t="shared" si="31"/>
        <v/>
      </c>
      <c r="M718" s="188">
        <f t="shared" si="32"/>
        <v>0</v>
      </c>
      <c r="N718" s="329"/>
      <c r="O718" s="408"/>
      <c r="P718" s="414"/>
      <c r="Q718" s="408"/>
      <c r="R718" s="414"/>
      <c r="S718" s="329"/>
      <c r="T718" s="329"/>
      <c r="U718" s="335"/>
      <c r="V718" s="332"/>
      <c r="W718" s="335"/>
      <c r="X718" s="332"/>
      <c r="Y718" s="405"/>
      <c r="Z718" s="341"/>
      <c r="AA718" s="341"/>
      <c r="AB718" s="399"/>
      <c r="AC718" s="420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91"/>
      <c r="J719" s="291"/>
      <c r="K719" s="263" t="str">
        <f t="shared" si="30"/>
        <v/>
      </c>
      <c r="L719" s="263" t="str">
        <f t="shared" si="31"/>
        <v/>
      </c>
      <c r="M719" s="188">
        <f t="shared" si="32"/>
        <v>0</v>
      </c>
      <c r="N719" s="329"/>
      <c r="O719" s="408"/>
      <c r="P719" s="414"/>
      <c r="Q719" s="408"/>
      <c r="R719" s="414"/>
      <c r="S719" s="329"/>
      <c r="T719" s="329"/>
      <c r="U719" s="335"/>
      <c r="V719" s="332"/>
      <c r="W719" s="335"/>
      <c r="X719" s="332"/>
      <c r="Y719" s="405"/>
      <c r="Z719" s="341"/>
      <c r="AA719" s="341"/>
      <c r="AB719" s="399"/>
      <c r="AC719" s="420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91"/>
      <c r="J720" s="291"/>
      <c r="K720" s="263" t="str">
        <f t="shared" si="30"/>
        <v/>
      </c>
      <c r="L720" s="263" t="str">
        <f t="shared" si="31"/>
        <v/>
      </c>
      <c r="M720" s="188">
        <f t="shared" si="32"/>
        <v>0</v>
      </c>
      <c r="N720" s="329"/>
      <c r="O720" s="408"/>
      <c r="P720" s="414"/>
      <c r="Q720" s="408"/>
      <c r="R720" s="414"/>
      <c r="S720" s="329"/>
      <c r="T720" s="329"/>
      <c r="U720" s="335"/>
      <c r="V720" s="332"/>
      <c r="W720" s="335"/>
      <c r="X720" s="332"/>
      <c r="Y720" s="405"/>
      <c r="Z720" s="341"/>
      <c r="AA720" s="341"/>
      <c r="AB720" s="399"/>
      <c r="AC720" s="420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91"/>
      <c r="J721" s="291"/>
      <c r="K721" s="263" t="str">
        <f t="shared" si="30"/>
        <v/>
      </c>
      <c r="L721" s="263" t="str">
        <f t="shared" si="31"/>
        <v/>
      </c>
      <c r="M721" s="188">
        <f t="shared" si="32"/>
        <v>0</v>
      </c>
      <c r="N721" s="329"/>
      <c r="O721" s="408"/>
      <c r="P721" s="414"/>
      <c r="Q721" s="408"/>
      <c r="R721" s="414"/>
      <c r="S721" s="329"/>
      <c r="T721" s="329"/>
      <c r="U721" s="335"/>
      <c r="V721" s="332"/>
      <c r="W721" s="335"/>
      <c r="X721" s="332"/>
      <c r="Y721" s="405"/>
      <c r="Z721" s="341"/>
      <c r="AA721" s="341"/>
      <c r="AB721" s="399"/>
      <c r="AC721" s="420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91"/>
      <c r="J722" s="291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2"/>
        <v>0</v>
      </c>
      <c r="N722" s="329"/>
      <c r="O722" s="408"/>
      <c r="P722" s="414"/>
      <c r="Q722" s="408"/>
      <c r="R722" s="414"/>
      <c r="S722" s="329"/>
      <c r="T722" s="329"/>
      <c r="U722" s="335"/>
      <c r="V722" s="332"/>
      <c r="W722" s="335"/>
      <c r="X722" s="332"/>
      <c r="Y722" s="405"/>
      <c r="Z722" s="341"/>
      <c r="AA722" s="341"/>
      <c r="AB722" s="399"/>
      <c r="AC722" s="420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91"/>
      <c r="J723" s="291"/>
      <c r="K723" s="263" t="str">
        <f t="shared" si="33"/>
        <v/>
      </c>
      <c r="L723" s="263" t="str">
        <f t="shared" si="34"/>
        <v/>
      </c>
      <c r="M723" s="188">
        <f t="shared" si="32"/>
        <v>0</v>
      </c>
      <c r="N723" s="329"/>
      <c r="O723" s="408"/>
      <c r="P723" s="414"/>
      <c r="Q723" s="408"/>
      <c r="R723" s="414"/>
      <c r="S723" s="329"/>
      <c r="T723" s="329"/>
      <c r="U723" s="335"/>
      <c r="V723" s="332"/>
      <c r="W723" s="335"/>
      <c r="X723" s="332"/>
      <c r="Y723" s="405"/>
      <c r="Z723" s="341"/>
      <c r="AA723" s="341"/>
      <c r="AB723" s="399"/>
      <c r="AC723" s="420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91"/>
      <c r="J724" s="291"/>
      <c r="K724" s="263" t="str">
        <f t="shared" si="33"/>
        <v/>
      </c>
      <c r="L724" s="263" t="str">
        <f t="shared" si="34"/>
        <v/>
      </c>
      <c r="M724" s="188">
        <f t="shared" si="32"/>
        <v>0</v>
      </c>
      <c r="N724" s="329"/>
      <c r="O724" s="408"/>
      <c r="P724" s="414"/>
      <c r="Q724" s="408"/>
      <c r="R724" s="414"/>
      <c r="S724" s="329"/>
      <c r="T724" s="329"/>
      <c r="U724" s="335"/>
      <c r="V724" s="332"/>
      <c r="W724" s="335"/>
      <c r="X724" s="332"/>
      <c r="Y724" s="405"/>
      <c r="Z724" s="341"/>
      <c r="AA724" s="341"/>
      <c r="AB724" s="399"/>
      <c r="AC724" s="420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91"/>
      <c r="J725" s="291"/>
      <c r="K725" s="263" t="str">
        <f t="shared" si="33"/>
        <v/>
      </c>
      <c r="L725" s="263" t="str">
        <f t="shared" si="34"/>
        <v/>
      </c>
      <c r="M725" s="188">
        <f t="shared" si="32"/>
        <v>0</v>
      </c>
      <c r="N725" s="329"/>
      <c r="O725" s="408"/>
      <c r="P725" s="414"/>
      <c r="Q725" s="408"/>
      <c r="R725" s="414"/>
      <c r="S725" s="329"/>
      <c r="T725" s="329"/>
      <c r="U725" s="335"/>
      <c r="V725" s="332"/>
      <c r="W725" s="335"/>
      <c r="X725" s="332"/>
      <c r="Y725" s="405"/>
      <c r="Z725" s="341"/>
      <c r="AA725" s="341"/>
      <c r="AB725" s="399"/>
      <c r="AC725" s="420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91"/>
      <c r="J726" s="291"/>
      <c r="K726" s="263" t="str">
        <f t="shared" si="33"/>
        <v/>
      </c>
      <c r="L726" s="263" t="str">
        <f t="shared" si="34"/>
        <v/>
      </c>
      <c r="M726" s="188">
        <f t="shared" si="32"/>
        <v>0</v>
      </c>
      <c r="N726" s="329"/>
      <c r="O726" s="408"/>
      <c r="P726" s="414"/>
      <c r="Q726" s="408"/>
      <c r="R726" s="414"/>
      <c r="S726" s="329"/>
      <c r="T726" s="329"/>
      <c r="U726" s="335"/>
      <c r="V726" s="332"/>
      <c r="W726" s="335"/>
      <c r="X726" s="332"/>
      <c r="Y726" s="405"/>
      <c r="Z726" s="341"/>
      <c r="AA726" s="341"/>
      <c r="AB726" s="399"/>
      <c r="AC726" s="420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91"/>
      <c r="J727" s="291"/>
      <c r="K727" s="263" t="str">
        <f t="shared" si="33"/>
        <v/>
      </c>
      <c r="L727" s="263" t="str">
        <f t="shared" si="34"/>
        <v/>
      </c>
      <c r="M727" s="188">
        <f t="shared" si="32"/>
        <v>0</v>
      </c>
      <c r="N727" s="329"/>
      <c r="O727" s="408"/>
      <c r="P727" s="414"/>
      <c r="Q727" s="408"/>
      <c r="R727" s="414"/>
      <c r="S727" s="329"/>
      <c r="T727" s="329"/>
      <c r="U727" s="335"/>
      <c r="V727" s="332"/>
      <c r="W727" s="335"/>
      <c r="X727" s="332"/>
      <c r="Y727" s="405"/>
      <c r="Z727" s="341"/>
      <c r="AA727" s="341"/>
      <c r="AB727" s="399"/>
      <c r="AC727" s="420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91"/>
      <c r="J728" s="291"/>
      <c r="K728" s="263" t="str">
        <f t="shared" si="33"/>
        <v/>
      </c>
      <c r="L728" s="263" t="str">
        <f t="shared" si="34"/>
        <v/>
      </c>
      <c r="M728" s="188">
        <f t="shared" si="32"/>
        <v>0</v>
      </c>
      <c r="N728" s="329"/>
      <c r="O728" s="408"/>
      <c r="P728" s="414"/>
      <c r="Q728" s="408"/>
      <c r="R728" s="414"/>
      <c r="S728" s="329"/>
      <c r="T728" s="329"/>
      <c r="U728" s="335"/>
      <c r="V728" s="332"/>
      <c r="W728" s="335"/>
      <c r="X728" s="332"/>
      <c r="Y728" s="405"/>
      <c r="Z728" s="341"/>
      <c r="AA728" s="341"/>
      <c r="AB728" s="399"/>
      <c r="AC728" s="420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91"/>
      <c r="J729" s="291"/>
      <c r="K729" s="263" t="str">
        <f t="shared" si="33"/>
        <v/>
      </c>
      <c r="L729" s="263" t="str">
        <f t="shared" si="34"/>
        <v/>
      </c>
      <c r="M729" s="188">
        <f t="shared" si="32"/>
        <v>0</v>
      </c>
      <c r="N729" s="329"/>
      <c r="O729" s="408"/>
      <c r="P729" s="414"/>
      <c r="Q729" s="408"/>
      <c r="R729" s="414"/>
      <c r="S729" s="329"/>
      <c r="T729" s="329"/>
      <c r="U729" s="335"/>
      <c r="V729" s="332"/>
      <c r="W729" s="335"/>
      <c r="X729" s="332"/>
      <c r="Y729" s="405"/>
      <c r="Z729" s="341"/>
      <c r="AA729" s="341"/>
      <c r="AB729" s="399"/>
      <c r="AC729" s="420"/>
    </row>
    <row r="730" spans="1:29" s="130" customFormat="1" ht="15" x14ac:dyDescent="0.25">
      <c r="A730" s="109"/>
      <c r="B730" s="267">
        <f>SUM(M711:M730)</f>
        <v>69.3</v>
      </c>
      <c r="C730" s="166"/>
      <c r="D730" s="126"/>
      <c r="E730" s="265"/>
      <c r="F730" s="128"/>
      <c r="G730" s="276"/>
      <c r="H730" s="276"/>
      <c r="I730" s="291"/>
      <c r="J730" s="291"/>
      <c r="K730" s="263" t="str">
        <f t="shared" si="33"/>
        <v/>
      </c>
      <c r="L730" s="263" t="str">
        <f t="shared" si="34"/>
        <v/>
      </c>
      <c r="M730" s="188">
        <f t="shared" si="32"/>
        <v>0</v>
      </c>
      <c r="N730" s="330"/>
      <c r="O730" s="409"/>
      <c r="P730" s="415"/>
      <c r="Q730" s="409"/>
      <c r="R730" s="415"/>
      <c r="S730" s="330"/>
      <c r="T730" s="330"/>
      <c r="U730" s="336"/>
      <c r="V730" s="333"/>
      <c r="W730" s="336"/>
      <c r="X730" s="333"/>
      <c r="Y730" s="406"/>
      <c r="Z730" s="342"/>
      <c r="AA730" s="342"/>
      <c r="AB730" s="400"/>
      <c r="AC730" s="421"/>
    </row>
    <row r="731" spans="1:29" s="130" customFormat="1" ht="15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 t="s">
        <v>331</v>
      </c>
      <c r="E731" s="265" t="s">
        <v>373</v>
      </c>
      <c r="F731" s="128" t="s">
        <v>216</v>
      </c>
      <c r="G731" s="276">
        <v>60</v>
      </c>
      <c r="H731" s="276"/>
      <c r="I731" s="291">
        <v>40</v>
      </c>
      <c r="J731" s="291"/>
      <c r="K731" s="263">
        <f t="shared" si="33"/>
        <v>1</v>
      </c>
      <c r="L731" s="263" t="str">
        <f t="shared" si="34"/>
        <v/>
      </c>
      <c r="M731" s="188">
        <f t="shared" si="32"/>
        <v>60</v>
      </c>
      <c r="N731" s="328"/>
      <c r="O731" s="407"/>
      <c r="P731" s="413">
        <f>SUM(M731:M750)+N731+O731</f>
        <v>105</v>
      </c>
      <c r="Q731" s="407"/>
      <c r="R731" s="413">
        <f>'Mau B2'!L47</f>
        <v>35.200000000000003</v>
      </c>
      <c r="S731" s="328">
        <f>'[2]danh sach'!J47</f>
        <v>310</v>
      </c>
      <c r="T731" s="328">
        <f>'[3]danh sach'!R46</f>
        <v>93</v>
      </c>
      <c r="U731" s="334"/>
      <c r="V731" s="331">
        <f>U731</f>
        <v>0</v>
      </c>
      <c r="W731" s="334"/>
      <c r="X731" s="331">
        <f>W731</f>
        <v>0</v>
      </c>
      <c r="Y731" s="404">
        <f>ROUND((P731-T731),1)</f>
        <v>12</v>
      </c>
      <c r="Z731" s="340">
        <f>IF(OR(SUM(V731:V750)="",SUM(Q731:Q750)=""),0,ROUND(IF(SUM(U731:U750)=500,(SUM(Q731:Q750)-SUM(V731:V750))/3.2,IF(SUM(U731:U750)=600,(SUM(Q731:Q750)-SUM(V731:V750))/2.8,0)),1))</f>
        <v>0</v>
      </c>
      <c r="AA731" s="340">
        <f>IF(OR(SUM(X731:X750)="",SUM(R731:R750)=""),0,ROUND(IF(SUM(W731:W750)=360,(SUM(R731:R750)-SUM(X731:X750))/3.2,IF(SUM(W731:W750)=260,(SUM(R731:R750)-SUM(X731:X750))/2.8,0)),1))</f>
        <v>0</v>
      </c>
      <c r="AB731" s="398"/>
      <c r="AC731" s="419">
        <f>SUM(Y731:AA750)</f>
        <v>12</v>
      </c>
    </row>
    <row r="732" spans="1:29" s="130" customFormat="1" ht="15" hidden="1" customHeight="1" x14ac:dyDescent="0.25">
      <c r="A732" s="108"/>
      <c r="B732" s="163"/>
      <c r="C732" s="164"/>
      <c r="D732" s="272" t="s">
        <v>333</v>
      </c>
      <c r="E732" s="265" t="s">
        <v>373</v>
      </c>
      <c r="F732" s="128" t="s">
        <v>216</v>
      </c>
      <c r="G732" s="276">
        <v>45</v>
      </c>
      <c r="H732" s="276"/>
      <c r="I732" s="291">
        <v>40</v>
      </c>
      <c r="J732" s="291"/>
      <c r="K732" s="263">
        <f t="shared" si="33"/>
        <v>1</v>
      </c>
      <c r="L732" s="263" t="str">
        <f t="shared" si="34"/>
        <v/>
      </c>
      <c r="M732" s="188">
        <f t="shared" si="32"/>
        <v>45</v>
      </c>
      <c r="N732" s="329"/>
      <c r="O732" s="408"/>
      <c r="P732" s="414"/>
      <c r="Q732" s="408"/>
      <c r="R732" s="414"/>
      <c r="S732" s="329"/>
      <c r="T732" s="329"/>
      <c r="U732" s="335"/>
      <c r="V732" s="332"/>
      <c r="W732" s="335"/>
      <c r="X732" s="332"/>
      <c r="Y732" s="405"/>
      <c r="Z732" s="341"/>
      <c r="AA732" s="341"/>
      <c r="AB732" s="399"/>
      <c r="AC732" s="420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91"/>
      <c r="J733" s="291"/>
      <c r="K733" s="263" t="str">
        <f t="shared" si="33"/>
        <v/>
      </c>
      <c r="L733" s="263" t="str">
        <f t="shared" si="34"/>
        <v/>
      </c>
      <c r="M733" s="188">
        <f t="shared" si="32"/>
        <v>0</v>
      </c>
      <c r="N733" s="329"/>
      <c r="O733" s="408"/>
      <c r="P733" s="414"/>
      <c r="Q733" s="408"/>
      <c r="R733" s="414"/>
      <c r="S733" s="329"/>
      <c r="T733" s="329"/>
      <c r="U733" s="335"/>
      <c r="V733" s="332"/>
      <c r="W733" s="335"/>
      <c r="X733" s="332"/>
      <c r="Y733" s="405"/>
      <c r="Z733" s="341"/>
      <c r="AA733" s="341"/>
      <c r="AB733" s="399"/>
      <c r="AC733" s="420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91"/>
      <c r="J734" s="291"/>
      <c r="K734" s="263" t="str">
        <f t="shared" si="33"/>
        <v/>
      </c>
      <c r="L734" s="263" t="str">
        <f t="shared" si="34"/>
        <v/>
      </c>
      <c r="M734" s="188">
        <f t="shared" si="32"/>
        <v>0</v>
      </c>
      <c r="N734" s="329"/>
      <c r="O734" s="408"/>
      <c r="P734" s="414"/>
      <c r="Q734" s="408"/>
      <c r="R734" s="414"/>
      <c r="S734" s="329"/>
      <c r="T734" s="329"/>
      <c r="U734" s="335"/>
      <c r="V734" s="332"/>
      <c r="W734" s="335"/>
      <c r="X734" s="332"/>
      <c r="Y734" s="405"/>
      <c r="Z734" s="341"/>
      <c r="AA734" s="341"/>
      <c r="AB734" s="399"/>
      <c r="AC734" s="420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91"/>
      <c r="J735" s="291"/>
      <c r="K735" s="263" t="str">
        <f t="shared" si="33"/>
        <v/>
      </c>
      <c r="L735" s="263" t="str">
        <f t="shared" si="34"/>
        <v/>
      </c>
      <c r="M735" s="188">
        <f t="shared" si="32"/>
        <v>0</v>
      </c>
      <c r="N735" s="329"/>
      <c r="O735" s="408"/>
      <c r="P735" s="414"/>
      <c r="Q735" s="408"/>
      <c r="R735" s="414"/>
      <c r="S735" s="329"/>
      <c r="T735" s="329"/>
      <c r="U735" s="335"/>
      <c r="V735" s="332"/>
      <c r="W735" s="335"/>
      <c r="X735" s="332"/>
      <c r="Y735" s="405"/>
      <c r="Z735" s="341"/>
      <c r="AA735" s="341"/>
      <c r="AB735" s="399"/>
      <c r="AC735" s="420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91"/>
      <c r="J736" s="291"/>
      <c r="K736" s="263" t="str">
        <f t="shared" si="33"/>
        <v/>
      </c>
      <c r="L736" s="263" t="str">
        <f t="shared" si="34"/>
        <v/>
      </c>
      <c r="M736" s="188">
        <f t="shared" si="32"/>
        <v>0</v>
      </c>
      <c r="N736" s="329"/>
      <c r="O736" s="408"/>
      <c r="P736" s="414"/>
      <c r="Q736" s="408"/>
      <c r="R736" s="414"/>
      <c r="S736" s="329"/>
      <c r="T736" s="329"/>
      <c r="U736" s="335"/>
      <c r="V736" s="332"/>
      <c r="W736" s="335"/>
      <c r="X736" s="332"/>
      <c r="Y736" s="405"/>
      <c r="Z736" s="341"/>
      <c r="AA736" s="341"/>
      <c r="AB736" s="399"/>
      <c r="AC736" s="420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91"/>
      <c r="J737" s="291"/>
      <c r="K737" s="263" t="str">
        <f t="shared" si="33"/>
        <v/>
      </c>
      <c r="L737" s="263" t="str">
        <f t="shared" si="34"/>
        <v/>
      </c>
      <c r="M737" s="188">
        <f t="shared" si="32"/>
        <v>0</v>
      </c>
      <c r="N737" s="329"/>
      <c r="O737" s="408"/>
      <c r="P737" s="414"/>
      <c r="Q737" s="408"/>
      <c r="R737" s="414"/>
      <c r="S737" s="329"/>
      <c r="T737" s="329"/>
      <c r="U737" s="335"/>
      <c r="V737" s="332"/>
      <c r="W737" s="335"/>
      <c r="X737" s="332"/>
      <c r="Y737" s="405"/>
      <c r="Z737" s="341"/>
      <c r="AA737" s="341"/>
      <c r="AB737" s="399"/>
      <c r="AC737" s="420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91"/>
      <c r="J738" s="291"/>
      <c r="K738" s="263" t="str">
        <f t="shared" si="33"/>
        <v/>
      </c>
      <c r="L738" s="263" t="str">
        <f t="shared" si="34"/>
        <v/>
      </c>
      <c r="M738" s="188">
        <f t="shared" si="32"/>
        <v>0</v>
      </c>
      <c r="N738" s="329"/>
      <c r="O738" s="408"/>
      <c r="P738" s="414"/>
      <c r="Q738" s="408"/>
      <c r="R738" s="414"/>
      <c r="S738" s="329"/>
      <c r="T738" s="329"/>
      <c r="U738" s="335"/>
      <c r="V738" s="332"/>
      <c r="W738" s="335"/>
      <c r="X738" s="332"/>
      <c r="Y738" s="405"/>
      <c r="Z738" s="341"/>
      <c r="AA738" s="341"/>
      <c r="AB738" s="399"/>
      <c r="AC738" s="420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91"/>
      <c r="J739" s="291"/>
      <c r="K739" s="263" t="str">
        <f t="shared" si="33"/>
        <v/>
      </c>
      <c r="L739" s="263" t="str">
        <f t="shared" si="34"/>
        <v/>
      </c>
      <c r="M739" s="188">
        <f t="shared" si="32"/>
        <v>0</v>
      </c>
      <c r="N739" s="329"/>
      <c r="O739" s="408"/>
      <c r="P739" s="414"/>
      <c r="Q739" s="408"/>
      <c r="R739" s="414"/>
      <c r="S739" s="329"/>
      <c r="T739" s="329"/>
      <c r="U739" s="335"/>
      <c r="V739" s="332"/>
      <c r="W739" s="335"/>
      <c r="X739" s="332"/>
      <c r="Y739" s="405"/>
      <c r="Z739" s="341"/>
      <c r="AA739" s="341"/>
      <c r="AB739" s="399"/>
      <c r="AC739" s="420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91"/>
      <c r="J740" s="291"/>
      <c r="K740" s="263" t="str">
        <f t="shared" si="33"/>
        <v/>
      </c>
      <c r="L740" s="263" t="str">
        <f t="shared" si="34"/>
        <v/>
      </c>
      <c r="M740" s="188">
        <f t="shared" si="32"/>
        <v>0</v>
      </c>
      <c r="N740" s="329"/>
      <c r="O740" s="408"/>
      <c r="P740" s="414"/>
      <c r="Q740" s="408"/>
      <c r="R740" s="414"/>
      <c r="S740" s="329"/>
      <c r="T740" s="329"/>
      <c r="U740" s="335"/>
      <c r="V740" s="332"/>
      <c r="W740" s="335"/>
      <c r="X740" s="332"/>
      <c r="Y740" s="405"/>
      <c r="Z740" s="341"/>
      <c r="AA740" s="341"/>
      <c r="AB740" s="399"/>
      <c r="AC740" s="420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91"/>
      <c r="J741" s="291"/>
      <c r="K741" s="263" t="str">
        <f t="shared" si="33"/>
        <v/>
      </c>
      <c r="L741" s="263" t="str">
        <f t="shared" si="34"/>
        <v/>
      </c>
      <c r="M741" s="188">
        <f t="shared" si="32"/>
        <v>0</v>
      </c>
      <c r="N741" s="329"/>
      <c r="O741" s="408"/>
      <c r="P741" s="414"/>
      <c r="Q741" s="408"/>
      <c r="R741" s="414"/>
      <c r="S741" s="329"/>
      <c r="T741" s="329"/>
      <c r="U741" s="335"/>
      <c r="V741" s="332"/>
      <c r="W741" s="335"/>
      <c r="X741" s="332"/>
      <c r="Y741" s="405"/>
      <c r="Z741" s="341"/>
      <c r="AA741" s="341"/>
      <c r="AB741" s="399"/>
      <c r="AC741" s="420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91"/>
      <c r="J742" s="291"/>
      <c r="K742" s="263" t="str">
        <f t="shared" si="33"/>
        <v/>
      </c>
      <c r="L742" s="263" t="str">
        <f t="shared" si="34"/>
        <v/>
      </c>
      <c r="M742" s="188">
        <f t="shared" si="32"/>
        <v>0</v>
      </c>
      <c r="N742" s="329"/>
      <c r="O742" s="408"/>
      <c r="P742" s="414"/>
      <c r="Q742" s="408"/>
      <c r="R742" s="414"/>
      <c r="S742" s="329"/>
      <c r="T742" s="329"/>
      <c r="U742" s="335"/>
      <c r="V742" s="332"/>
      <c r="W742" s="335"/>
      <c r="X742" s="332"/>
      <c r="Y742" s="405"/>
      <c r="Z742" s="341"/>
      <c r="AA742" s="341"/>
      <c r="AB742" s="399"/>
      <c r="AC742" s="420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91"/>
      <c r="J743" s="291"/>
      <c r="K743" s="263" t="str">
        <f t="shared" si="33"/>
        <v/>
      </c>
      <c r="L743" s="263" t="str">
        <f t="shared" si="34"/>
        <v/>
      </c>
      <c r="M743" s="188">
        <f t="shared" si="32"/>
        <v>0</v>
      </c>
      <c r="N743" s="329"/>
      <c r="O743" s="408"/>
      <c r="P743" s="414"/>
      <c r="Q743" s="408"/>
      <c r="R743" s="414"/>
      <c r="S743" s="329"/>
      <c r="T743" s="329"/>
      <c r="U743" s="335"/>
      <c r="V743" s="332"/>
      <c r="W743" s="335"/>
      <c r="X743" s="332"/>
      <c r="Y743" s="405"/>
      <c r="Z743" s="341"/>
      <c r="AA743" s="341"/>
      <c r="AB743" s="399"/>
      <c r="AC743" s="420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91"/>
      <c r="J744" s="291"/>
      <c r="K744" s="263" t="str">
        <f t="shared" si="33"/>
        <v/>
      </c>
      <c r="L744" s="263" t="str">
        <f t="shared" si="34"/>
        <v/>
      </c>
      <c r="M744" s="188">
        <f t="shared" si="32"/>
        <v>0</v>
      </c>
      <c r="N744" s="329"/>
      <c r="O744" s="408"/>
      <c r="P744" s="414"/>
      <c r="Q744" s="408"/>
      <c r="R744" s="414"/>
      <c r="S744" s="329"/>
      <c r="T744" s="329"/>
      <c r="U744" s="335"/>
      <c r="V744" s="332"/>
      <c r="W744" s="335"/>
      <c r="X744" s="332"/>
      <c r="Y744" s="405"/>
      <c r="Z744" s="341"/>
      <c r="AA744" s="341"/>
      <c r="AB744" s="399"/>
      <c r="AC744" s="420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91"/>
      <c r="J745" s="291"/>
      <c r="K745" s="263" t="str">
        <f t="shared" si="33"/>
        <v/>
      </c>
      <c r="L745" s="263" t="str">
        <f t="shared" si="34"/>
        <v/>
      </c>
      <c r="M745" s="188">
        <f t="shared" si="32"/>
        <v>0</v>
      </c>
      <c r="N745" s="329"/>
      <c r="O745" s="408"/>
      <c r="P745" s="414"/>
      <c r="Q745" s="408"/>
      <c r="R745" s="414"/>
      <c r="S745" s="329"/>
      <c r="T745" s="329"/>
      <c r="U745" s="335"/>
      <c r="V745" s="332"/>
      <c r="W745" s="335"/>
      <c r="X745" s="332"/>
      <c r="Y745" s="405"/>
      <c r="Z745" s="341"/>
      <c r="AA745" s="341"/>
      <c r="AB745" s="399"/>
      <c r="AC745" s="420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91"/>
      <c r="J746" s="291"/>
      <c r="K746" s="263" t="str">
        <f t="shared" si="33"/>
        <v/>
      </c>
      <c r="L746" s="263" t="str">
        <f t="shared" si="34"/>
        <v/>
      </c>
      <c r="M746" s="188">
        <f t="shared" si="32"/>
        <v>0</v>
      </c>
      <c r="N746" s="329"/>
      <c r="O746" s="408"/>
      <c r="P746" s="414"/>
      <c r="Q746" s="408"/>
      <c r="R746" s="414"/>
      <c r="S746" s="329"/>
      <c r="T746" s="329"/>
      <c r="U746" s="335"/>
      <c r="V746" s="332"/>
      <c r="W746" s="335"/>
      <c r="X746" s="332"/>
      <c r="Y746" s="405"/>
      <c r="Z746" s="341"/>
      <c r="AA746" s="341"/>
      <c r="AB746" s="399"/>
      <c r="AC746" s="420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91"/>
      <c r="J747" s="291"/>
      <c r="K747" s="263" t="str">
        <f t="shared" si="33"/>
        <v/>
      </c>
      <c r="L747" s="263" t="str">
        <f t="shared" si="34"/>
        <v/>
      </c>
      <c r="M747" s="188">
        <f t="shared" si="32"/>
        <v>0</v>
      </c>
      <c r="N747" s="329"/>
      <c r="O747" s="408"/>
      <c r="P747" s="414"/>
      <c r="Q747" s="408"/>
      <c r="R747" s="414"/>
      <c r="S747" s="329"/>
      <c r="T747" s="329"/>
      <c r="U747" s="335"/>
      <c r="V747" s="332"/>
      <c r="W747" s="335"/>
      <c r="X747" s="332"/>
      <c r="Y747" s="405"/>
      <c r="Z747" s="341"/>
      <c r="AA747" s="341"/>
      <c r="AB747" s="399"/>
      <c r="AC747" s="420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91"/>
      <c r="J748" s="291"/>
      <c r="K748" s="263" t="str">
        <f t="shared" si="33"/>
        <v/>
      </c>
      <c r="L748" s="263" t="str">
        <f t="shared" si="34"/>
        <v/>
      </c>
      <c r="M748" s="188">
        <f t="shared" si="32"/>
        <v>0</v>
      </c>
      <c r="N748" s="329"/>
      <c r="O748" s="408"/>
      <c r="P748" s="414"/>
      <c r="Q748" s="408"/>
      <c r="R748" s="414"/>
      <c r="S748" s="329"/>
      <c r="T748" s="329"/>
      <c r="U748" s="335"/>
      <c r="V748" s="332"/>
      <c r="W748" s="335"/>
      <c r="X748" s="332"/>
      <c r="Y748" s="405"/>
      <c r="Z748" s="341"/>
      <c r="AA748" s="341"/>
      <c r="AB748" s="399"/>
      <c r="AC748" s="420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91"/>
      <c r="J749" s="291"/>
      <c r="K749" s="263" t="str">
        <f t="shared" si="33"/>
        <v/>
      </c>
      <c r="L749" s="263" t="str">
        <f t="shared" si="34"/>
        <v/>
      </c>
      <c r="M749" s="188">
        <f t="shared" si="32"/>
        <v>0</v>
      </c>
      <c r="N749" s="329"/>
      <c r="O749" s="408"/>
      <c r="P749" s="414"/>
      <c r="Q749" s="408"/>
      <c r="R749" s="414"/>
      <c r="S749" s="329"/>
      <c r="T749" s="329"/>
      <c r="U749" s="335"/>
      <c r="V749" s="332"/>
      <c r="W749" s="335"/>
      <c r="X749" s="332"/>
      <c r="Y749" s="405"/>
      <c r="Z749" s="341"/>
      <c r="AA749" s="341"/>
      <c r="AB749" s="399"/>
      <c r="AC749" s="420"/>
    </row>
    <row r="750" spans="1:29" s="130" customFormat="1" ht="15" x14ac:dyDescent="0.25">
      <c r="A750" s="109"/>
      <c r="B750" s="267">
        <f>SUM(M731:M750)</f>
        <v>105</v>
      </c>
      <c r="C750" s="166"/>
      <c r="D750" s="126"/>
      <c r="E750" s="265"/>
      <c r="F750" s="128"/>
      <c r="G750" s="276"/>
      <c r="H750" s="276"/>
      <c r="I750" s="291"/>
      <c r="J750" s="291"/>
      <c r="K750" s="263" t="str">
        <f t="shared" si="33"/>
        <v/>
      </c>
      <c r="L750" s="263" t="str">
        <f t="shared" si="34"/>
        <v/>
      </c>
      <c r="M750" s="188">
        <f t="shared" si="32"/>
        <v>0</v>
      </c>
      <c r="N750" s="330"/>
      <c r="O750" s="409"/>
      <c r="P750" s="415"/>
      <c r="Q750" s="409"/>
      <c r="R750" s="415"/>
      <c r="S750" s="330"/>
      <c r="T750" s="330"/>
      <c r="U750" s="336"/>
      <c r="V750" s="333"/>
      <c r="W750" s="336"/>
      <c r="X750" s="333"/>
      <c r="Y750" s="406"/>
      <c r="Z750" s="342"/>
      <c r="AA750" s="342"/>
      <c r="AB750" s="400"/>
      <c r="AC750" s="421"/>
    </row>
    <row r="751" spans="1:29" s="130" customFormat="1" ht="15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 t="s">
        <v>326</v>
      </c>
      <c r="E751" s="265" t="s">
        <v>238</v>
      </c>
      <c r="F751" s="128" t="s">
        <v>216</v>
      </c>
      <c r="G751" s="276">
        <v>30</v>
      </c>
      <c r="H751" s="276"/>
      <c r="I751" s="291">
        <v>77</v>
      </c>
      <c r="J751" s="291"/>
      <c r="K751" s="263">
        <f t="shared" si="33"/>
        <v>1.2</v>
      </c>
      <c r="L751" s="263" t="str">
        <f t="shared" si="34"/>
        <v/>
      </c>
      <c r="M751" s="188">
        <f t="shared" si="32"/>
        <v>36</v>
      </c>
      <c r="N751" s="328"/>
      <c r="O751" s="407"/>
      <c r="P751" s="413">
        <f>SUM(M751:M770)+N751+O751</f>
        <v>72</v>
      </c>
      <c r="Q751" s="407"/>
      <c r="R751" s="413">
        <f>'Mau B2'!L48</f>
        <v>53.8</v>
      </c>
      <c r="S751" s="328">
        <f>'[2]danh sach'!J48</f>
        <v>290</v>
      </c>
      <c r="T751" s="328">
        <f>'[3]danh sach'!R47</f>
        <v>87</v>
      </c>
      <c r="U751" s="334"/>
      <c r="V751" s="331">
        <f>U751</f>
        <v>0</v>
      </c>
      <c r="W751" s="334"/>
      <c r="X751" s="331">
        <f>W751</f>
        <v>0</v>
      </c>
      <c r="Y751" s="404">
        <f>ROUND((P751-T751),1)</f>
        <v>-15</v>
      </c>
      <c r="Z751" s="340">
        <f>IF(OR(SUM(V751:V770)="",SUM(Q751:Q770)=""),0,ROUND(IF(SUM(U751:U770)=500,(SUM(Q751:Q770)-SUM(V751:V770))/3.2,IF(SUM(U751:U770)=600,(SUM(Q751:Q770)-SUM(V751:V770))/2.8,0)),1))</f>
        <v>0</v>
      </c>
      <c r="AA751" s="340">
        <f>IF(OR(SUM(X751:X770)="",SUM(R751:R770)=""),0,ROUND(IF(SUM(W751:W770)=360,(SUM(R751:R770)-SUM(X751:X770))/3.2,IF(SUM(W751:W770)=260,(SUM(R751:R770)-SUM(X751:X770))/2.8,0)),1))</f>
        <v>0</v>
      </c>
      <c r="AB751" s="398"/>
      <c r="AC751" s="419">
        <f>SUM(Y751:AA770)</f>
        <v>-15</v>
      </c>
    </row>
    <row r="752" spans="1:29" s="130" customFormat="1" ht="15" x14ac:dyDescent="0.25">
      <c r="A752" s="108"/>
      <c r="B752" s="163"/>
      <c r="C752" s="164"/>
      <c r="D752" s="272" t="s">
        <v>374</v>
      </c>
      <c r="E752" s="265" t="s">
        <v>238</v>
      </c>
      <c r="F752" s="128" t="s">
        <v>216</v>
      </c>
      <c r="G752" s="276">
        <v>30</v>
      </c>
      <c r="H752" s="276"/>
      <c r="I752" s="291">
        <v>77</v>
      </c>
      <c r="J752" s="291"/>
      <c r="K752" s="263">
        <f t="shared" si="33"/>
        <v>1.2</v>
      </c>
      <c r="L752" s="263" t="str">
        <f t="shared" si="34"/>
        <v/>
      </c>
      <c r="M752" s="188">
        <f t="shared" si="32"/>
        <v>36</v>
      </c>
      <c r="N752" s="329"/>
      <c r="O752" s="408"/>
      <c r="P752" s="414"/>
      <c r="Q752" s="408"/>
      <c r="R752" s="414"/>
      <c r="S752" s="329"/>
      <c r="T752" s="329"/>
      <c r="U752" s="335"/>
      <c r="V752" s="332"/>
      <c r="W752" s="335"/>
      <c r="X752" s="332"/>
      <c r="Y752" s="405"/>
      <c r="Z752" s="341"/>
      <c r="AA752" s="341"/>
      <c r="AB752" s="399"/>
      <c r="AC752" s="420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91"/>
      <c r="J753" s="291"/>
      <c r="K753" s="263" t="str">
        <f t="shared" si="33"/>
        <v/>
      </c>
      <c r="L753" s="263" t="str">
        <f t="shared" si="34"/>
        <v/>
      </c>
      <c r="M753" s="188">
        <f t="shared" si="32"/>
        <v>0</v>
      </c>
      <c r="N753" s="329"/>
      <c r="O753" s="408"/>
      <c r="P753" s="414"/>
      <c r="Q753" s="408"/>
      <c r="R753" s="414"/>
      <c r="S753" s="329"/>
      <c r="T753" s="329"/>
      <c r="U753" s="335"/>
      <c r="V753" s="332"/>
      <c r="W753" s="335"/>
      <c r="X753" s="332"/>
      <c r="Y753" s="405"/>
      <c r="Z753" s="341"/>
      <c r="AA753" s="341"/>
      <c r="AB753" s="399"/>
      <c r="AC753" s="420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91"/>
      <c r="J754" s="291"/>
      <c r="K754" s="263" t="str">
        <f t="shared" si="33"/>
        <v/>
      </c>
      <c r="L754" s="263" t="str">
        <f t="shared" si="34"/>
        <v/>
      </c>
      <c r="M754" s="188">
        <f t="shared" si="32"/>
        <v>0</v>
      </c>
      <c r="N754" s="329"/>
      <c r="O754" s="408"/>
      <c r="P754" s="414"/>
      <c r="Q754" s="408"/>
      <c r="R754" s="414"/>
      <c r="S754" s="329"/>
      <c r="T754" s="329"/>
      <c r="U754" s="335"/>
      <c r="V754" s="332"/>
      <c r="W754" s="335"/>
      <c r="X754" s="332"/>
      <c r="Y754" s="405"/>
      <c r="Z754" s="341"/>
      <c r="AA754" s="341"/>
      <c r="AB754" s="399"/>
      <c r="AC754" s="420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91"/>
      <c r="J755" s="291"/>
      <c r="K755" s="263" t="str">
        <f t="shared" si="33"/>
        <v/>
      </c>
      <c r="L755" s="263" t="str">
        <f t="shared" si="34"/>
        <v/>
      </c>
      <c r="M755" s="188">
        <f t="shared" si="32"/>
        <v>0</v>
      </c>
      <c r="N755" s="329"/>
      <c r="O755" s="408"/>
      <c r="P755" s="414"/>
      <c r="Q755" s="408"/>
      <c r="R755" s="414"/>
      <c r="S755" s="329"/>
      <c r="T755" s="329"/>
      <c r="U755" s="335"/>
      <c r="V755" s="332"/>
      <c r="W755" s="335"/>
      <c r="X755" s="332"/>
      <c r="Y755" s="405"/>
      <c r="Z755" s="341"/>
      <c r="AA755" s="341"/>
      <c r="AB755" s="399"/>
      <c r="AC755" s="420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91"/>
      <c r="J756" s="291"/>
      <c r="K756" s="263" t="str">
        <f t="shared" si="33"/>
        <v/>
      </c>
      <c r="L756" s="263" t="str">
        <f t="shared" si="34"/>
        <v/>
      </c>
      <c r="M756" s="188">
        <f t="shared" si="32"/>
        <v>0</v>
      </c>
      <c r="N756" s="329"/>
      <c r="O756" s="408"/>
      <c r="P756" s="414"/>
      <c r="Q756" s="408"/>
      <c r="R756" s="414"/>
      <c r="S756" s="329"/>
      <c r="T756" s="329"/>
      <c r="U756" s="335"/>
      <c r="V756" s="332"/>
      <c r="W756" s="335"/>
      <c r="X756" s="332"/>
      <c r="Y756" s="405"/>
      <c r="Z756" s="341"/>
      <c r="AA756" s="341"/>
      <c r="AB756" s="399"/>
      <c r="AC756" s="420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91"/>
      <c r="J757" s="291"/>
      <c r="K757" s="263" t="str">
        <f t="shared" si="33"/>
        <v/>
      </c>
      <c r="L757" s="263" t="str">
        <f t="shared" si="34"/>
        <v/>
      </c>
      <c r="M757" s="188">
        <f t="shared" si="32"/>
        <v>0</v>
      </c>
      <c r="N757" s="329"/>
      <c r="O757" s="408"/>
      <c r="P757" s="414"/>
      <c r="Q757" s="408"/>
      <c r="R757" s="414"/>
      <c r="S757" s="329"/>
      <c r="T757" s="329"/>
      <c r="U757" s="335"/>
      <c r="V757" s="332"/>
      <c r="W757" s="335"/>
      <c r="X757" s="332"/>
      <c r="Y757" s="405"/>
      <c r="Z757" s="341"/>
      <c r="AA757" s="341"/>
      <c r="AB757" s="399"/>
      <c r="AC757" s="420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91"/>
      <c r="J758" s="291"/>
      <c r="K758" s="263" t="str">
        <f t="shared" si="33"/>
        <v/>
      </c>
      <c r="L758" s="263" t="str">
        <f t="shared" si="34"/>
        <v/>
      </c>
      <c r="M758" s="188">
        <f t="shared" si="32"/>
        <v>0</v>
      </c>
      <c r="N758" s="329"/>
      <c r="O758" s="408"/>
      <c r="P758" s="414"/>
      <c r="Q758" s="408"/>
      <c r="R758" s="414"/>
      <c r="S758" s="329"/>
      <c r="T758" s="329"/>
      <c r="U758" s="335"/>
      <c r="V758" s="332"/>
      <c r="W758" s="335"/>
      <c r="X758" s="332"/>
      <c r="Y758" s="405"/>
      <c r="Z758" s="341"/>
      <c r="AA758" s="341"/>
      <c r="AB758" s="399"/>
      <c r="AC758" s="420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91"/>
      <c r="J759" s="291"/>
      <c r="K759" s="263" t="str">
        <f t="shared" si="33"/>
        <v/>
      </c>
      <c r="L759" s="263" t="str">
        <f t="shared" si="34"/>
        <v/>
      </c>
      <c r="M759" s="188">
        <f t="shared" si="32"/>
        <v>0</v>
      </c>
      <c r="N759" s="329"/>
      <c r="O759" s="408"/>
      <c r="P759" s="414"/>
      <c r="Q759" s="408"/>
      <c r="R759" s="414"/>
      <c r="S759" s="329"/>
      <c r="T759" s="329"/>
      <c r="U759" s="335"/>
      <c r="V759" s="332"/>
      <c r="W759" s="335"/>
      <c r="X759" s="332"/>
      <c r="Y759" s="405"/>
      <c r="Z759" s="341"/>
      <c r="AA759" s="341"/>
      <c r="AB759" s="399"/>
      <c r="AC759" s="420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91"/>
      <c r="J760" s="291"/>
      <c r="K760" s="263" t="str">
        <f t="shared" si="33"/>
        <v/>
      </c>
      <c r="L760" s="263" t="str">
        <f t="shared" si="34"/>
        <v/>
      </c>
      <c r="M760" s="188">
        <f t="shared" si="32"/>
        <v>0</v>
      </c>
      <c r="N760" s="329"/>
      <c r="O760" s="408"/>
      <c r="P760" s="414"/>
      <c r="Q760" s="408"/>
      <c r="R760" s="414"/>
      <c r="S760" s="329"/>
      <c r="T760" s="329"/>
      <c r="U760" s="335"/>
      <c r="V760" s="332"/>
      <c r="W760" s="335"/>
      <c r="X760" s="332"/>
      <c r="Y760" s="405"/>
      <c r="Z760" s="341"/>
      <c r="AA760" s="341"/>
      <c r="AB760" s="399"/>
      <c r="AC760" s="420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91"/>
      <c r="J761" s="291"/>
      <c r="K761" s="263" t="str">
        <f t="shared" si="33"/>
        <v/>
      </c>
      <c r="L761" s="263" t="str">
        <f t="shared" si="34"/>
        <v/>
      </c>
      <c r="M761" s="188">
        <f t="shared" si="32"/>
        <v>0</v>
      </c>
      <c r="N761" s="329"/>
      <c r="O761" s="408"/>
      <c r="P761" s="414"/>
      <c r="Q761" s="408"/>
      <c r="R761" s="414"/>
      <c r="S761" s="329"/>
      <c r="T761" s="329"/>
      <c r="U761" s="335"/>
      <c r="V761" s="332"/>
      <c r="W761" s="335"/>
      <c r="X761" s="332"/>
      <c r="Y761" s="405"/>
      <c r="Z761" s="341"/>
      <c r="AA761" s="341"/>
      <c r="AB761" s="399"/>
      <c r="AC761" s="420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91"/>
      <c r="J762" s="291"/>
      <c r="K762" s="263" t="str">
        <f t="shared" si="33"/>
        <v/>
      </c>
      <c r="L762" s="263" t="str">
        <f t="shared" si="34"/>
        <v/>
      </c>
      <c r="M762" s="188">
        <f t="shared" si="32"/>
        <v>0</v>
      </c>
      <c r="N762" s="329"/>
      <c r="O762" s="408"/>
      <c r="P762" s="414"/>
      <c r="Q762" s="408"/>
      <c r="R762" s="414"/>
      <c r="S762" s="329"/>
      <c r="T762" s="329"/>
      <c r="U762" s="335"/>
      <c r="V762" s="332"/>
      <c r="W762" s="335"/>
      <c r="X762" s="332"/>
      <c r="Y762" s="405"/>
      <c r="Z762" s="341"/>
      <c r="AA762" s="341"/>
      <c r="AB762" s="399"/>
      <c r="AC762" s="420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91"/>
      <c r="J763" s="291"/>
      <c r="K763" s="263" t="str">
        <f t="shared" si="33"/>
        <v/>
      </c>
      <c r="L763" s="263" t="str">
        <f t="shared" si="34"/>
        <v/>
      </c>
      <c r="M763" s="188">
        <f t="shared" si="32"/>
        <v>0</v>
      </c>
      <c r="N763" s="329"/>
      <c r="O763" s="408"/>
      <c r="P763" s="414"/>
      <c r="Q763" s="408"/>
      <c r="R763" s="414"/>
      <c r="S763" s="329"/>
      <c r="T763" s="329"/>
      <c r="U763" s="335"/>
      <c r="V763" s="332"/>
      <c r="W763" s="335"/>
      <c r="X763" s="332"/>
      <c r="Y763" s="405"/>
      <c r="Z763" s="341"/>
      <c r="AA763" s="341"/>
      <c r="AB763" s="399"/>
      <c r="AC763" s="420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91"/>
      <c r="J764" s="291"/>
      <c r="K764" s="263" t="str">
        <f t="shared" si="33"/>
        <v/>
      </c>
      <c r="L764" s="263" t="str">
        <f t="shared" si="34"/>
        <v/>
      </c>
      <c r="M764" s="188">
        <f t="shared" si="32"/>
        <v>0</v>
      </c>
      <c r="N764" s="329"/>
      <c r="O764" s="408"/>
      <c r="P764" s="414"/>
      <c r="Q764" s="408"/>
      <c r="R764" s="414"/>
      <c r="S764" s="329"/>
      <c r="T764" s="329"/>
      <c r="U764" s="335"/>
      <c r="V764" s="332"/>
      <c r="W764" s="335"/>
      <c r="X764" s="332"/>
      <c r="Y764" s="405"/>
      <c r="Z764" s="341"/>
      <c r="AA764" s="341"/>
      <c r="AB764" s="399"/>
      <c r="AC764" s="420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91"/>
      <c r="J765" s="291"/>
      <c r="K765" s="263" t="str">
        <f t="shared" si="33"/>
        <v/>
      </c>
      <c r="L765" s="263" t="str">
        <f t="shared" si="34"/>
        <v/>
      </c>
      <c r="M765" s="188">
        <f t="shared" si="32"/>
        <v>0</v>
      </c>
      <c r="N765" s="329"/>
      <c r="O765" s="408"/>
      <c r="P765" s="414"/>
      <c r="Q765" s="408"/>
      <c r="R765" s="414"/>
      <c r="S765" s="329"/>
      <c r="T765" s="329"/>
      <c r="U765" s="335"/>
      <c r="V765" s="332"/>
      <c r="W765" s="335"/>
      <c r="X765" s="332"/>
      <c r="Y765" s="405"/>
      <c r="Z765" s="341"/>
      <c r="AA765" s="341"/>
      <c r="AB765" s="399"/>
      <c r="AC765" s="420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91"/>
      <c r="J766" s="291"/>
      <c r="K766" s="263" t="str">
        <f t="shared" si="33"/>
        <v/>
      </c>
      <c r="L766" s="263" t="str">
        <f t="shared" si="34"/>
        <v/>
      </c>
      <c r="M766" s="188">
        <f t="shared" si="32"/>
        <v>0</v>
      </c>
      <c r="N766" s="329"/>
      <c r="O766" s="408"/>
      <c r="P766" s="414"/>
      <c r="Q766" s="408"/>
      <c r="R766" s="414"/>
      <c r="S766" s="329"/>
      <c r="T766" s="329"/>
      <c r="U766" s="335"/>
      <c r="V766" s="332"/>
      <c r="W766" s="335"/>
      <c r="X766" s="332"/>
      <c r="Y766" s="405"/>
      <c r="Z766" s="341"/>
      <c r="AA766" s="341"/>
      <c r="AB766" s="399"/>
      <c r="AC766" s="420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91"/>
      <c r="J767" s="291"/>
      <c r="K767" s="263" t="str">
        <f t="shared" si="33"/>
        <v/>
      </c>
      <c r="L767" s="263" t="str">
        <f t="shared" si="34"/>
        <v/>
      </c>
      <c r="M767" s="188">
        <f t="shared" si="32"/>
        <v>0</v>
      </c>
      <c r="N767" s="329"/>
      <c r="O767" s="408"/>
      <c r="P767" s="414"/>
      <c r="Q767" s="408"/>
      <c r="R767" s="414"/>
      <c r="S767" s="329"/>
      <c r="T767" s="329"/>
      <c r="U767" s="335"/>
      <c r="V767" s="332"/>
      <c r="W767" s="335"/>
      <c r="X767" s="332"/>
      <c r="Y767" s="405"/>
      <c r="Z767" s="341"/>
      <c r="AA767" s="341"/>
      <c r="AB767" s="399"/>
      <c r="AC767" s="420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91"/>
      <c r="J768" s="291"/>
      <c r="K768" s="263" t="str">
        <f t="shared" si="33"/>
        <v/>
      </c>
      <c r="L768" s="263" t="str">
        <f t="shared" si="34"/>
        <v/>
      </c>
      <c r="M768" s="188">
        <f t="shared" si="32"/>
        <v>0</v>
      </c>
      <c r="N768" s="329"/>
      <c r="O768" s="408"/>
      <c r="P768" s="414"/>
      <c r="Q768" s="408"/>
      <c r="R768" s="414"/>
      <c r="S768" s="329"/>
      <c r="T768" s="329"/>
      <c r="U768" s="335"/>
      <c r="V768" s="332"/>
      <c r="W768" s="335"/>
      <c r="X768" s="332"/>
      <c r="Y768" s="405"/>
      <c r="Z768" s="341"/>
      <c r="AA768" s="341"/>
      <c r="AB768" s="399"/>
      <c r="AC768" s="420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91"/>
      <c r="J769" s="291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29"/>
      <c r="O769" s="408"/>
      <c r="P769" s="414"/>
      <c r="Q769" s="408"/>
      <c r="R769" s="414"/>
      <c r="S769" s="329"/>
      <c r="T769" s="329"/>
      <c r="U769" s="335"/>
      <c r="V769" s="332"/>
      <c r="W769" s="335"/>
      <c r="X769" s="332"/>
      <c r="Y769" s="405"/>
      <c r="Z769" s="341"/>
      <c r="AA769" s="341"/>
      <c r="AB769" s="399"/>
      <c r="AC769" s="420"/>
    </row>
    <row r="770" spans="1:29" s="130" customFormat="1" ht="15" x14ac:dyDescent="0.25">
      <c r="A770" s="109"/>
      <c r="B770" s="267">
        <f>SUM(M751:M770)</f>
        <v>72</v>
      </c>
      <c r="C770" s="166"/>
      <c r="D770" s="126"/>
      <c r="E770" s="265"/>
      <c r="F770" s="128"/>
      <c r="G770" s="276"/>
      <c r="H770" s="276"/>
      <c r="I770" s="291"/>
      <c r="J770" s="291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30"/>
      <c r="O770" s="409"/>
      <c r="P770" s="415"/>
      <c r="Q770" s="409"/>
      <c r="R770" s="415"/>
      <c r="S770" s="330"/>
      <c r="T770" s="330"/>
      <c r="U770" s="336"/>
      <c r="V770" s="333"/>
      <c r="W770" s="336"/>
      <c r="X770" s="333"/>
      <c r="Y770" s="406"/>
      <c r="Z770" s="342"/>
      <c r="AA770" s="342"/>
      <c r="AB770" s="400"/>
      <c r="AC770" s="421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91"/>
      <c r="J771" s="291"/>
      <c r="K771" s="129"/>
      <c r="L771" s="129"/>
      <c r="M771" s="188">
        <f t="shared" si="35"/>
        <v>0</v>
      </c>
      <c r="N771" s="407"/>
      <c r="O771" s="407"/>
      <c r="P771" s="413">
        <f>SUM(M771:M790)+N771+O771</f>
        <v>0</v>
      </c>
      <c r="Q771" s="407"/>
      <c r="R771" s="413">
        <f>'Mau B2'!L49</f>
        <v>0</v>
      </c>
      <c r="S771" s="410"/>
      <c r="T771" s="407"/>
      <c r="U771" s="334"/>
      <c r="V771" s="398"/>
      <c r="W771" s="334"/>
      <c r="X771" s="398"/>
      <c r="Y771" s="404">
        <f>ROUND((P771-T771),1)</f>
        <v>0</v>
      </c>
      <c r="Z771" s="340">
        <f>IF(OR(SUM(V771:V790)="",SUM(Q771:Q790)=""),0,ROUND(IF(SUM(U771:U790)=500,(SUM(Q771:Q790)-SUM(V771:V790))/3.2,IF(SUM(U771:U790)=600,(SUM(Q771:Q790)-SUM(V771:V790))/2.8,0)),1))</f>
        <v>0</v>
      </c>
      <c r="AA771" s="340">
        <f>IF(OR(SUM(X771:X790)="",SUM(R771:R790)=""),0,ROUND(IF(SUM(W771:W790)=360,(SUM(R771:R790)-SUM(X771:X790))/3.2,IF(SUM(W771:W790)=260,(SUM(R771:R790)-SUM(X771:X790))/2.8,0)),1))</f>
        <v>0</v>
      </c>
      <c r="AB771" s="398"/>
      <c r="AC771" s="419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91"/>
      <c r="J772" s="291"/>
      <c r="K772" s="129"/>
      <c r="L772" s="129"/>
      <c r="M772" s="188">
        <f t="shared" si="35"/>
        <v>0</v>
      </c>
      <c r="N772" s="408"/>
      <c r="O772" s="408"/>
      <c r="P772" s="414"/>
      <c r="Q772" s="408"/>
      <c r="R772" s="414"/>
      <c r="S772" s="411"/>
      <c r="T772" s="408"/>
      <c r="U772" s="335"/>
      <c r="V772" s="399"/>
      <c r="W772" s="335"/>
      <c r="X772" s="399"/>
      <c r="Y772" s="405"/>
      <c r="Z772" s="341"/>
      <c r="AA772" s="341"/>
      <c r="AB772" s="399"/>
      <c r="AC772" s="420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91"/>
      <c r="J773" s="291"/>
      <c r="K773" s="129"/>
      <c r="L773" s="129"/>
      <c r="M773" s="188">
        <f t="shared" si="35"/>
        <v>0</v>
      </c>
      <c r="N773" s="408"/>
      <c r="O773" s="408"/>
      <c r="P773" s="414"/>
      <c r="Q773" s="408"/>
      <c r="R773" s="414"/>
      <c r="S773" s="411"/>
      <c r="T773" s="408"/>
      <c r="U773" s="335"/>
      <c r="V773" s="399"/>
      <c r="W773" s="335"/>
      <c r="X773" s="399"/>
      <c r="Y773" s="405"/>
      <c r="Z773" s="341"/>
      <c r="AA773" s="341"/>
      <c r="AB773" s="399"/>
      <c r="AC773" s="420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91"/>
      <c r="J774" s="291"/>
      <c r="K774" s="129"/>
      <c r="L774" s="129"/>
      <c r="M774" s="188">
        <f t="shared" si="35"/>
        <v>0</v>
      </c>
      <c r="N774" s="408"/>
      <c r="O774" s="408"/>
      <c r="P774" s="414"/>
      <c r="Q774" s="408"/>
      <c r="R774" s="414"/>
      <c r="S774" s="411"/>
      <c r="T774" s="408"/>
      <c r="U774" s="335"/>
      <c r="V774" s="399"/>
      <c r="W774" s="335"/>
      <c r="X774" s="399"/>
      <c r="Y774" s="405"/>
      <c r="Z774" s="341"/>
      <c r="AA774" s="341"/>
      <c r="AB774" s="399"/>
      <c r="AC774" s="420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91"/>
      <c r="J775" s="291"/>
      <c r="K775" s="129"/>
      <c r="L775" s="129"/>
      <c r="M775" s="188">
        <f t="shared" si="35"/>
        <v>0</v>
      </c>
      <c r="N775" s="408"/>
      <c r="O775" s="408"/>
      <c r="P775" s="414"/>
      <c r="Q775" s="408"/>
      <c r="R775" s="414"/>
      <c r="S775" s="411"/>
      <c r="T775" s="408"/>
      <c r="U775" s="335"/>
      <c r="V775" s="399"/>
      <c r="W775" s="335"/>
      <c r="X775" s="399"/>
      <c r="Y775" s="405"/>
      <c r="Z775" s="341"/>
      <c r="AA775" s="341"/>
      <c r="AB775" s="399"/>
      <c r="AC775" s="420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91"/>
      <c r="J776" s="291"/>
      <c r="K776" s="129"/>
      <c r="L776" s="129"/>
      <c r="M776" s="188">
        <f t="shared" si="35"/>
        <v>0</v>
      </c>
      <c r="N776" s="408"/>
      <c r="O776" s="408"/>
      <c r="P776" s="414"/>
      <c r="Q776" s="408"/>
      <c r="R776" s="414"/>
      <c r="S776" s="411"/>
      <c r="T776" s="408"/>
      <c r="U776" s="335"/>
      <c r="V776" s="399"/>
      <c r="W776" s="335"/>
      <c r="X776" s="399"/>
      <c r="Y776" s="405"/>
      <c r="Z776" s="341"/>
      <c r="AA776" s="341"/>
      <c r="AB776" s="399"/>
      <c r="AC776" s="420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91"/>
      <c r="J777" s="291"/>
      <c r="K777" s="129"/>
      <c r="L777" s="129"/>
      <c r="M777" s="188">
        <f t="shared" si="35"/>
        <v>0</v>
      </c>
      <c r="N777" s="408"/>
      <c r="O777" s="408"/>
      <c r="P777" s="414"/>
      <c r="Q777" s="408"/>
      <c r="R777" s="414"/>
      <c r="S777" s="411"/>
      <c r="T777" s="408"/>
      <c r="U777" s="335"/>
      <c r="V777" s="399"/>
      <c r="W777" s="335"/>
      <c r="X777" s="399"/>
      <c r="Y777" s="405"/>
      <c r="Z777" s="341"/>
      <c r="AA777" s="341"/>
      <c r="AB777" s="399"/>
      <c r="AC777" s="420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91"/>
      <c r="J778" s="291"/>
      <c r="K778" s="129"/>
      <c r="L778" s="129"/>
      <c r="M778" s="188">
        <f t="shared" si="35"/>
        <v>0</v>
      </c>
      <c r="N778" s="408"/>
      <c r="O778" s="408"/>
      <c r="P778" s="414"/>
      <c r="Q778" s="408"/>
      <c r="R778" s="414"/>
      <c r="S778" s="411"/>
      <c r="T778" s="408"/>
      <c r="U778" s="335"/>
      <c r="V778" s="399"/>
      <c r="W778" s="335"/>
      <c r="X778" s="399"/>
      <c r="Y778" s="405"/>
      <c r="Z778" s="341"/>
      <c r="AA778" s="341"/>
      <c r="AB778" s="399"/>
      <c r="AC778" s="420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91"/>
      <c r="J779" s="291"/>
      <c r="K779" s="129"/>
      <c r="L779" s="129"/>
      <c r="M779" s="188">
        <f t="shared" si="35"/>
        <v>0</v>
      </c>
      <c r="N779" s="408"/>
      <c r="O779" s="408"/>
      <c r="P779" s="414"/>
      <c r="Q779" s="408"/>
      <c r="R779" s="414"/>
      <c r="S779" s="411"/>
      <c r="T779" s="408"/>
      <c r="U779" s="335"/>
      <c r="V779" s="399"/>
      <c r="W779" s="335"/>
      <c r="X779" s="399"/>
      <c r="Y779" s="405"/>
      <c r="Z779" s="341"/>
      <c r="AA779" s="341"/>
      <c r="AB779" s="399"/>
      <c r="AC779" s="420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91"/>
      <c r="J780" s="291"/>
      <c r="K780" s="129"/>
      <c r="L780" s="129"/>
      <c r="M780" s="188">
        <f t="shared" si="35"/>
        <v>0</v>
      </c>
      <c r="N780" s="408"/>
      <c r="O780" s="408"/>
      <c r="P780" s="414"/>
      <c r="Q780" s="408"/>
      <c r="R780" s="414"/>
      <c r="S780" s="411"/>
      <c r="T780" s="408"/>
      <c r="U780" s="335"/>
      <c r="V780" s="399"/>
      <c r="W780" s="335"/>
      <c r="X780" s="399"/>
      <c r="Y780" s="405"/>
      <c r="Z780" s="341"/>
      <c r="AA780" s="341"/>
      <c r="AB780" s="399"/>
      <c r="AC780" s="420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91"/>
      <c r="J781" s="291"/>
      <c r="K781" s="129"/>
      <c r="L781" s="129"/>
      <c r="M781" s="188">
        <f t="shared" si="35"/>
        <v>0</v>
      </c>
      <c r="N781" s="408"/>
      <c r="O781" s="408"/>
      <c r="P781" s="414"/>
      <c r="Q781" s="408"/>
      <c r="R781" s="414"/>
      <c r="S781" s="411"/>
      <c r="T781" s="408"/>
      <c r="U781" s="335"/>
      <c r="V781" s="399"/>
      <c r="W781" s="335"/>
      <c r="X781" s="399"/>
      <c r="Y781" s="405"/>
      <c r="Z781" s="341"/>
      <c r="AA781" s="341"/>
      <c r="AB781" s="399"/>
      <c r="AC781" s="420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91"/>
      <c r="J782" s="291"/>
      <c r="K782" s="129"/>
      <c r="L782" s="129"/>
      <c r="M782" s="188">
        <f t="shared" si="35"/>
        <v>0</v>
      </c>
      <c r="N782" s="408"/>
      <c r="O782" s="408"/>
      <c r="P782" s="414"/>
      <c r="Q782" s="408"/>
      <c r="R782" s="414"/>
      <c r="S782" s="411"/>
      <c r="T782" s="408"/>
      <c r="U782" s="335"/>
      <c r="V782" s="399"/>
      <c r="W782" s="335"/>
      <c r="X782" s="399"/>
      <c r="Y782" s="405"/>
      <c r="Z782" s="341"/>
      <c r="AA782" s="341"/>
      <c r="AB782" s="399"/>
      <c r="AC782" s="420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91"/>
      <c r="J783" s="291"/>
      <c r="K783" s="129"/>
      <c r="L783" s="129"/>
      <c r="M783" s="188">
        <f t="shared" si="35"/>
        <v>0</v>
      </c>
      <c r="N783" s="408"/>
      <c r="O783" s="408"/>
      <c r="P783" s="414"/>
      <c r="Q783" s="408"/>
      <c r="R783" s="414"/>
      <c r="S783" s="411"/>
      <c r="T783" s="408"/>
      <c r="U783" s="335"/>
      <c r="V783" s="399"/>
      <c r="W783" s="335"/>
      <c r="X783" s="399"/>
      <c r="Y783" s="405"/>
      <c r="Z783" s="341"/>
      <c r="AA783" s="341"/>
      <c r="AB783" s="399"/>
      <c r="AC783" s="420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91"/>
      <c r="J784" s="291"/>
      <c r="K784" s="129"/>
      <c r="L784" s="129"/>
      <c r="M784" s="188">
        <f t="shared" si="35"/>
        <v>0</v>
      </c>
      <c r="N784" s="408"/>
      <c r="O784" s="408"/>
      <c r="P784" s="414"/>
      <c r="Q784" s="408"/>
      <c r="R784" s="414"/>
      <c r="S784" s="411"/>
      <c r="T784" s="408"/>
      <c r="U784" s="335"/>
      <c r="V784" s="399"/>
      <c r="W784" s="335"/>
      <c r="X784" s="399"/>
      <c r="Y784" s="405"/>
      <c r="Z784" s="341"/>
      <c r="AA784" s="341"/>
      <c r="AB784" s="399"/>
      <c r="AC784" s="420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91"/>
      <c r="J785" s="291"/>
      <c r="K785" s="129"/>
      <c r="L785" s="129"/>
      <c r="M785" s="188">
        <f t="shared" si="35"/>
        <v>0</v>
      </c>
      <c r="N785" s="408"/>
      <c r="O785" s="408"/>
      <c r="P785" s="414"/>
      <c r="Q785" s="408"/>
      <c r="R785" s="414"/>
      <c r="S785" s="411"/>
      <c r="T785" s="408"/>
      <c r="U785" s="335"/>
      <c r="V785" s="399"/>
      <c r="W785" s="335"/>
      <c r="X785" s="399"/>
      <c r="Y785" s="405"/>
      <c r="Z785" s="341"/>
      <c r="AA785" s="341"/>
      <c r="AB785" s="399"/>
      <c r="AC785" s="420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91"/>
      <c r="J786" s="291"/>
      <c r="K786" s="129"/>
      <c r="L786" s="129"/>
      <c r="M786" s="188">
        <f t="shared" si="35"/>
        <v>0</v>
      </c>
      <c r="N786" s="408"/>
      <c r="O786" s="408"/>
      <c r="P786" s="414"/>
      <c r="Q786" s="408"/>
      <c r="R786" s="414"/>
      <c r="S786" s="411"/>
      <c r="T786" s="408"/>
      <c r="U786" s="335"/>
      <c r="V786" s="399"/>
      <c r="W786" s="335"/>
      <c r="X786" s="399"/>
      <c r="Y786" s="405"/>
      <c r="Z786" s="341"/>
      <c r="AA786" s="341"/>
      <c r="AB786" s="399"/>
      <c r="AC786" s="420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91"/>
      <c r="J787" s="291"/>
      <c r="K787" s="129"/>
      <c r="L787" s="129"/>
      <c r="M787" s="188">
        <f t="shared" si="35"/>
        <v>0</v>
      </c>
      <c r="N787" s="408"/>
      <c r="O787" s="408"/>
      <c r="P787" s="414"/>
      <c r="Q787" s="408"/>
      <c r="R787" s="414"/>
      <c r="S787" s="411"/>
      <c r="T787" s="408"/>
      <c r="U787" s="335"/>
      <c r="V787" s="399"/>
      <c r="W787" s="335"/>
      <c r="X787" s="399"/>
      <c r="Y787" s="405"/>
      <c r="Z787" s="341"/>
      <c r="AA787" s="341"/>
      <c r="AB787" s="399"/>
      <c r="AC787" s="420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91"/>
      <c r="J788" s="291"/>
      <c r="K788" s="129"/>
      <c r="L788" s="129"/>
      <c r="M788" s="188">
        <f t="shared" si="35"/>
        <v>0</v>
      </c>
      <c r="N788" s="408"/>
      <c r="O788" s="408"/>
      <c r="P788" s="414"/>
      <c r="Q788" s="408"/>
      <c r="R788" s="414"/>
      <c r="S788" s="411"/>
      <c r="T788" s="408"/>
      <c r="U788" s="335"/>
      <c r="V788" s="399"/>
      <c r="W788" s="335"/>
      <c r="X788" s="399"/>
      <c r="Y788" s="405"/>
      <c r="Z788" s="341"/>
      <c r="AA788" s="341"/>
      <c r="AB788" s="399"/>
      <c r="AC788" s="420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91"/>
      <c r="J789" s="291"/>
      <c r="K789" s="129"/>
      <c r="L789" s="129"/>
      <c r="M789" s="188">
        <f t="shared" si="35"/>
        <v>0</v>
      </c>
      <c r="N789" s="408"/>
      <c r="O789" s="408"/>
      <c r="P789" s="414"/>
      <c r="Q789" s="408"/>
      <c r="R789" s="414"/>
      <c r="S789" s="411"/>
      <c r="T789" s="408"/>
      <c r="U789" s="335"/>
      <c r="V789" s="399"/>
      <c r="W789" s="335"/>
      <c r="X789" s="399"/>
      <c r="Y789" s="405"/>
      <c r="Z789" s="341"/>
      <c r="AA789" s="341"/>
      <c r="AB789" s="399"/>
      <c r="AC789" s="420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91"/>
      <c r="J790" s="291"/>
      <c r="K790" s="129"/>
      <c r="L790" s="129"/>
      <c r="M790" s="188">
        <f t="shared" si="35"/>
        <v>0</v>
      </c>
      <c r="N790" s="409"/>
      <c r="O790" s="409"/>
      <c r="P790" s="415"/>
      <c r="Q790" s="409"/>
      <c r="R790" s="415"/>
      <c r="S790" s="412"/>
      <c r="T790" s="409"/>
      <c r="U790" s="336"/>
      <c r="V790" s="400"/>
      <c r="W790" s="336"/>
      <c r="X790" s="400"/>
      <c r="Y790" s="406"/>
      <c r="Z790" s="342"/>
      <c r="AA790" s="342"/>
      <c r="AB790" s="400"/>
      <c r="AC790" s="421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91"/>
      <c r="J791" s="291"/>
      <c r="K791" s="129"/>
      <c r="L791" s="129"/>
      <c r="M791" s="188">
        <f t="shared" si="35"/>
        <v>0</v>
      </c>
      <c r="N791" s="407"/>
      <c r="O791" s="407"/>
      <c r="P791" s="413">
        <f>SUM(M791:M810)+N791+O791</f>
        <v>0</v>
      </c>
      <c r="Q791" s="407"/>
      <c r="R791" s="413">
        <f>'Mau B2'!L50</f>
        <v>0</v>
      </c>
      <c r="S791" s="410"/>
      <c r="T791" s="407"/>
      <c r="U791" s="334"/>
      <c r="V791" s="398"/>
      <c r="W791" s="334"/>
      <c r="X791" s="398"/>
      <c r="Y791" s="404">
        <f>ROUND((P791-T791),1)</f>
        <v>0</v>
      </c>
      <c r="Z791" s="340">
        <f>IF(OR(SUM(V791:V810)="",SUM(Q791:Q810)=""),0,ROUND(IF(SUM(U791:U810)=500,(SUM(Q791:Q810)-SUM(V791:V810))/3.2,IF(SUM(U791:U810)=600,(SUM(Q791:Q810)-SUM(V791:V810))/2.8,0)),1))</f>
        <v>0</v>
      </c>
      <c r="AA791" s="340">
        <f>IF(OR(SUM(X791:X810)="",SUM(R791:R810)=""),0,ROUND(IF(SUM(W791:W810)=360,(SUM(R791:R810)-SUM(X791:X810))/3.2,IF(SUM(W791:W810)=260,(SUM(R791:R810)-SUM(X791:X810))/2.8,0)),1))</f>
        <v>0</v>
      </c>
      <c r="AB791" s="398"/>
      <c r="AC791" s="419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91"/>
      <c r="J792" s="291"/>
      <c r="K792" s="129"/>
      <c r="L792" s="129"/>
      <c r="M792" s="188">
        <f t="shared" si="35"/>
        <v>0</v>
      </c>
      <c r="N792" s="408"/>
      <c r="O792" s="408"/>
      <c r="P792" s="414"/>
      <c r="Q792" s="408"/>
      <c r="R792" s="414"/>
      <c r="S792" s="411"/>
      <c r="T792" s="408"/>
      <c r="U792" s="335"/>
      <c r="V792" s="399"/>
      <c r="W792" s="335"/>
      <c r="X792" s="399"/>
      <c r="Y792" s="405"/>
      <c r="Z792" s="341"/>
      <c r="AA792" s="341"/>
      <c r="AB792" s="399"/>
      <c r="AC792" s="420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91"/>
      <c r="J793" s="291"/>
      <c r="K793" s="129"/>
      <c r="L793" s="129"/>
      <c r="M793" s="188">
        <f t="shared" si="35"/>
        <v>0</v>
      </c>
      <c r="N793" s="408"/>
      <c r="O793" s="408"/>
      <c r="P793" s="414"/>
      <c r="Q793" s="408"/>
      <c r="R793" s="414"/>
      <c r="S793" s="411"/>
      <c r="T793" s="408"/>
      <c r="U793" s="335"/>
      <c r="V793" s="399"/>
      <c r="W793" s="335"/>
      <c r="X793" s="399"/>
      <c r="Y793" s="405"/>
      <c r="Z793" s="341"/>
      <c r="AA793" s="341"/>
      <c r="AB793" s="399"/>
      <c r="AC793" s="420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91"/>
      <c r="J794" s="291"/>
      <c r="K794" s="129"/>
      <c r="L794" s="129"/>
      <c r="M794" s="188">
        <f t="shared" si="35"/>
        <v>0</v>
      </c>
      <c r="N794" s="408"/>
      <c r="O794" s="408"/>
      <c r="P794" s="414"/>
      <c r="Q794" s="408"/>
      <c r="R794" s="414"/>
      <c r="S794" s="411"/>
      <c r="T794" s="408"/>
      <c r="U794" s="335"/>
      <c r="V794" s="399"/>
      <c r="W794" s="335"/>
      <c r="X794" s="399"/>
      <c r="Y794" s="405"/>
      <c r="Z794" s="341"/>
      <c r="AA794" s="341"/>
      <c r="AB794" s="399"/>
      <c r="AC794" s="420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91"/>
      <c r="J795" s="291"/>
      <c r="K795" s="129"/>
      <c r="L795" s="129"/>
      <c r="M795" s="188">
        <f t="shared" si="35"/>
        <v>0</v>
      </c>
      <c r="N795" s="408"/>
      <c r="O795" s="408"/>
      <c r="P795" s="414"/>
      <c r="Q795" s="408"/>
      <c r="R795" s="414"/>
      <c r="S795" s="411"/>
      <c r="T795" s="408"/>
      <c r="U795" s="335"/>
      <c r="V795" s="399"/>
      <c r="W795" s="335"/>
      <c r="X795" s="399"/>
      <c r="Y795" s="405"/>
      <c r="Z795" s="341"/>
      <c r="AA795" s="341"/>
      <c r="AB795" s="399"/>
      <c r="AC795" s="420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91"/>
      <c r="J796" s="291"/>
      <c r="K796" s="129"/>
      <c r="L796" s="129"/>
      <c r="M796" s="188">
        <f t="shared" si="35"/>
        <v>0</v>
      </c>
      <c r="N796" s="408"/>
      <c r="O796" s="408"/>
      <c r="P796" s="414"/>
      <c r="Q796" s="408"/>
      <c r="R796" s="414"/>
      <c r="S796" s="411"/>
      <c r="T796" s="408"/>
      <c r="U796" s="335"/>
      <c r="V796" s="399"/>
      <c r="W796" s="335"/>
      <c r="X796" s="399"/>
      <c r="Y796" s="405"/>
      <c r="Z796" s="341"/>
      <c r="AA796" s="341"/>
      <c r="AB796" s="399"/>
      <c r="AC796" s="420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91"/>
      <c r="J797" s="291"/>
      <c r="K797" s="129"/>
      <c r="L797" s="129"/>
      <c r="M797" s="188">
        <f t="shared" si="35"/>
        <v>0</v>
      </c>
      <c r="N797" s="408"/>
      <c r="O797" s="408"/>
      <c r="P797" s="414"/>
      <c r="Q797" s="408"/>
      <c r="R797" s="414"/>
      <c r="S797" s="411"/>
      <c r="T797" s="408"/>
      <c r="U797" s="335"/>
      <c r="V797" s="399"/>
      <c r="W797" s="335"/>
      <c r="X797" s="399"/>
      <c r="Y797" s="405"/>
      <c r="Z797" s="341"/>
      <c r="AA797" s="341"/>
      <c r="AB797" s="399"/>
      <c r="AC797" s="420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91"/>
      <c r="J798" s="291"/>
      <c r="K798" s="129"/>
      <c r="L798" s="129"/>
      <c r="M798" s="188">
        <f t="shared" si="35"/>
        <v>0</v>
      </c>
      <c r="N798" s="408"/>
      <c r="O798" s="408"/>
      <c r="P798" s="414"/>
      <c r="Q798" s="408"/>
      <c r="R798" s="414"/>
      <c r="S798" s="411"/>
      <c r="T798" s="408"/>
      <c r="U798" s="335"/>
      <c r="V798" s="399"/>
      <c r="W798" s="335"/>
      <c r="X798" s="399"/>
      <c r="Y798" s="405"/>
      <c r="Z798" s="341"/>
      <c r="AA798" s="341"/>
      <c r="AB798" s="399"/>
      <c r="AC798" s="420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91"/>
      <c r="J799" s="291"/>
      <c r="K799" s="129"/>
      <c r="L799" s="129"/>
      <c r="M799" s="188">
        <f t="shared" si="35"/>
        <v>0</v>
      </c>
      <c r="N799" s="408"/>
      <c r="O799" s="408"/>
      <c r="P799" s="414"/>
      <c r="Q799" s="408"/>
      <c r="R799" s="414"/>
      <c r="S799" s="411"/>
      <c r="T799" s="408"/>
      <c r="U799" s="335"/>
      <c r="V799" s="399"/>
      <c r="W799" s="335"/>
      <c r="X799" s="399"/>
      <c r="Y799" s="405"/>
      <c r="Z799" s="341"/>
      <c r="AA799" s="341"/>
      <c r="AB799" s="399"/>
      <c r="AC799" s="420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91"/>
      <c r="J800" s="291"/>
      <c r="K800" s="129"/>
      <c r="L800" s="129"/>
      <c r="M800" s="188">
        <f t="shared" si="35"/>
        <v>0</v>
      </c>
      <c r="N800" s="408"/>
      <c r="O800" s="408"/>
      <c r="P800" s="414"/>
      <c r="Q800" s="408"/>
      <c r="R800" s="414"/>
      <c r="S800" s="411"/>
      <c r="T800" s="408"/>
      <c r="U800" s="335"/>
      <c r="V800" s="399"/>
      <c r="W800" s="335"/>
      <c r="X800" s="399"/>
      <c r="Y800" s="405"/>
      <c r="Z800" s="341"/>
      <c r="AA800" s="341"/>
      <c r="AB800" s="399"/>
      <c r="AC800" s="420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91"/>
      <c r="J801" s="291"/>
      <c r="K801" s="129"/>
      <c r="L801" s="129"/>
      <c r="M801" s="188">
        <f t="shared" si="35"/>
        <v>0</v>
      </c>
      <c r="N801" s="408"/>
      <c r="O801" s="408"/>
      <c r="P801" s="414"/>
      <c r="Q801" s="408"/>
      <c r="R801" s="414"/>
      <c r="S801" s="411"/>
      <c r="T801" s="408"/>
      <c r="U801" s="335"/>
      <c r="V801" s="399"/>
      <c r="W801" s="335"/>
      <c r="X801" s="399"/>
      <c r="Y801" s="405"/>
      <c r="Z801" s="341"/>
      <c r="AA801" s="341"/>
      <c r="AB801" s="399"/>
      <c r="AC801" s="420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91"/>
      <c r="J802" s="291"/>
      <c r="K802" s="129"/>
      <c r="L802" s="129"/>
      <c r="M802" s="188">
        <f t="shared" si="35"/>
        <v>0</v>
      </c>
      <c r="N802" s="408"/>
      <c r="O802" s="408"/>
      <c r="P802" s="414"/>
      <c r="Q802" s="408"/>
      <c r="R802" s="414"/>
      <c r="S802" s="411"/>
      <c r="T802" s="408"/>
      <c r="U802" s="335"/>
      <c r="V802" s="399"/>
      <c r="W802" s="335"/>
      <c r="X802" s="399"/>
      <c r="Y802" s="405"/>
      <c r="Z802" s="341"/>
      <c r="AA802" s="341"/>
      <c r="AB802" s="399"/>
      <c r="AC802" s="420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91"/>
      <c r="J803" s="291"/>
      <c r="K803" s="129"/>
      <c r="L803" s="129"/>
      <c r="M803" s="188">
        <f t="shared" si="35"/>
        <v>0</v>
      </c>
      <c r="N803" s="408"/>
      <c r="O803" s="408"/>
      <c r="P803" s="414"/>
      <c r="Q803" s="408"/>
      <c r="R803" s="414"/>
      <c r="S803" s="411"/>
      <c r="T803" s="408"/>
      <c r="U803" s="335"/>
      <c r="V803" s="399"/>
      <c r="W803" s="335"/>
      <c r="X803" s="399"/>
      <c r="Y803" s="405"/>
      <c r="Z803" s="341"/>
      <c r="AA803" s="341"/>
      <c r="AB803" s="399"/>
      <c r="AC803" s="420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91"/>
      <c r="J804" s="291"/>
      <c r="K804" s="129"/>
      <c r="L804" s="129"/>
      <c r="M804" s="188">
        <f t="shared" si="35"/>
        <v>0</v>
      </c>
      <c r="N804" s="408"/>
      <c r="O804" s="408"/>
      <c r="P804" s="414"/>
      <c r="Q804" s="408"/>
      <c r="R804" s="414"/>
      <c r="S804" s="411"/>
      <c r="T804" s="408"/>
      <c r="U804" s="335"/>
      <c r="V804" s="399"/>
      <c r="W804" s="335"/>
      <c r="X804" s="399"/>
      <c r="Y804" s="405"/>
      <c r="Z804" s="341"/>
      <c r="AA804" s="341"/>
      <c r="AB804" s="399"/>
      <c r="AC804" s="420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91"/>
      <c r="J805" s="291"/>
      <c r="K805" s="129"/>
      <c r="L805" s="129"/>
      <c r="M805" s="188">
        <f t="shared" si="35"/>
        <v>0</v>
      </c>
      <c r="N805" s="408"/>
      <c r="O805" s="408"/>
      <c r="P805" s="414"/>
      <c r="Q805" s="408"/>
      <c r="R805" s="414"/>
      <c r="S805" s="411"/>
      <c r="T805" s="408"/>
      <c r="U805" s="335"/>
      <c r="V805" s="399"/>
      <c r="W805" s="335"/>
      <c r="X805" s="399"/>
      <c r="Y805" s="405"/>
      <c r="Z805" s="341"/>
      <c r="AA805" s="341"/>
      <c r="AB805" s="399"/>
      <c r="AC805" s="420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91"/>
      <c r="J806" s="291"/>
      <c r="K806" s="129"/>
      <c r="L806" s="129"/>
      <c r="M806" s="188">
        <f t="shared" si="35"/>
        <v>0</v>
      </c>
      <c r="N806" s="408"/>
      <c r="O806" s="408"/>
      <c r="P806" s="414"/>
      <c r="Q806" s="408"/>
      <c r="R806" s="414"/>
      <c r="S806" s="411"/>
      <c r="T806" s="408"/>
      <c r="U806" s="335"/>
      <c r="V806" s="399"/>
      <c r="W806" s="335"/>
      <c r="X806" s="399"/>
      <c r="Y806" s="405"/>
      <c r="Z806" s="341"/>
      <c r="AA806" s="341"/>
      <c r="AB806" s="399"/>
      <c r="AC806" s="420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91"/>
      <c r="J807" s="291"/>
      <c r="K807" s="129"/>
      <c r="L807" s="129"/>
      <c r="M807" s="188">
        <f t="shared" si="35"/>
        <v>0</v>
      </c>
      <c r="N807" s="408"/>
      <c r="O807" s="408"/>
      <c r="P807" s="414"/>
      <c r="Q807" s="408"/>
      <c r="R807" s="414"/>
      <c r="S807" s="411"/>
      <c r="T807" s="408"/>
      <c r="U807" s="335"/>
      <c r="V807" s="399"/>
      <c r="W807" s="335"/>
      <c r="X807" s="399"/>
      <c r="Y807" s="405"/>
      <c r="Z807" s="341"/>
      <c r="AA807" s="341"/>
      <c r="AB807" s="399"/>
      <c r="AC807" s="420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91"/>
      <c r="J808" s="291"/>
      <c r="K808" s="129"/>
      <c r="L808" s="129"/>
      <c r="M808" s="188">
        <f t="shared" si="35"/>
        <v>0</v>
      </c>
      <c r="N808" s="408"/>
      <c r="O808" s="408"/>
      <c r="P808" s="414"/>
      <c r="Q808" s="408"/>
      <c r="R808" s="414"/>
      <c r="S808" s="411"/>
      <c r="T808" s="408"/>
      <c r="U808" s="335"/>
      <c r="V808" s="399"/>
      <c r="W808" s="335"/>
      <c r="X808" s="399"/>
      <c r="Y808" s="405"/>
      <c r="Z808" s="341"/>
      <c r="AA808" s="341"/>
      <c r="AB808" s="399"/>
      <c r="AC808" s="420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91"/>
      <c r="J809" s="291"/>
      <c r="K809" s="129"/>
      <c r="L809" s="129"/>
      <c r="M809" s="188">
        <f t="shared" si="35"/>
        <v>0</v>
      </c>
      <c r="N809" s="408"/>
      <c r="O809" s="408"/>
      <c r="P809" s="414"/>
      <c r="Q809" s="408"/>
      <c r="R809" s="414"/>
      <c r="S809" s="411"/>
      <c r="T809" s="408"/>
      <c r="U809" s="335"/>
      <c r="V809" s="399"/>
      <c r="W809" s="335"/>
      <c r="X809" s="399"/>
      <c r="Y809" s="405"/>
      <c r="Z809" s="341"/>
      <c r="AA809" s="341"/>
      <c r="AB809" s="399"/>
      <c r="AC809" s="420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91"/>
      <c r="J810" s="291"/>
      <c r="K810" s="129"/>
      <c r="L810" s="129"/>
      <c r="M810" s="188">
        <f t="shared" si="35"/>
        <v>0</v>
      </c>
      <c r="N810" s="409"/>
      <c r="O810" s="409"/>
      <c r="P810" s="415"/>
      <c r="Q810" s="409"/>
      <c r="R810" s="415"/>
      <c r="S810" s="412"/>
      <c r="T810" s="409"/>
      <c r="U810" s="336"/>
      <c r="V810" s="400"/>
      <c r="W810" s="336"/>
      <c r="X810" s="400"/>
      <c r="Y810" s="406"/>
      <c r="Z810" s="342"/>
      <c r="AA810" s="342"/>
      <c r="AB810" s="400"/>
      <c r="AC810" s="421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91"/>
      <c r="J811" s="291"/>
      <c r="K811" s="129"/>
      <c r="L811" s="129"/>
      <c r="M811" s="188">
        <f t="shared" si="35"/>
        <v>0</v>
      </c>
      <c r="N811" s="407"/>
      <c r="O811" s="407"/>
      <c r="P811" s="413">
        <f>SUM(M811:M830)+N811+O811</f>
        <v>0</v>
      </c>
      <c r="Q811" s="407"/>
      <c r="R811" s="413">
        <f>'Mau B2'!L51</f>
        <v>0</v>
      </c>
      <c r="S811" s="410"/>
      <c r="T811" s="407"/>
      <c r="U811" s="334"/>
      <c r="V811" s="398"/>
      <c r="W811" s="334"/>
      <c r="X811" s="398"/>
      <c r="Y811" s="404">
        <f>ROUND((P811-T811),1)</f>
        <v>0</v>
      </c>
      <c r="Z811" s="340">
        <f>IF(OR(SUM(V811:V830)="",SUM(Q811:Q830)=""),0,ROUND(IF(SUM(U811:U830)=500,(SUM(Q811:Q830)-SUM(V811:V830))/3.2,IF(SUM(U811:U830)=600,(SUM(Q811:Q830)-SUM(V811:V830))/2.8,0)),1))</f>
        <v>0</v>
      </c>
      <c r="AA811" s="340">
        <f>IF(OR(SUM(X811:X830)="",SUM(R811:R830)=""),0,ROUND(IF(SUM(W811:W830)=360,(SUM(R811:R830)-SUM(X811:X830))/3.2,IF(SUM(W811:W830)=260,(SUM(R811:R830)-SUM(X811:X830))/2.8,0)),1))</f>
        <v>0</v>
      </c>
      <c r="AB811" s="398"/>
      <c r="AC811" s="419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91"/>
      <c r="J812" s="291"/>
      <c r="K812" s="129"/>
      <c r="L812" s="129"/>
      <c r="M812" s="188">
        <f t="shared" si="35"/>
        <v>0</v>
      </c>
      <c r="N812" s="408"/>
      <c r="O812" s="408"/>
      <c r="P812" s="414"/>
      <c r="Q812" s="408"/>
      <c r="R812" s="414"/>
      <c r="S812" s="411"/>
      <c r="T812" s="408"/>
      <c r="U812" s="335"/>
      <c r="V812" s="399"/>
      <c r="W812" s="335"/>
      <c r="X812" s="399"/>
      <c r="Y812" s="405"/>
      <c r="Z812" s="341"/>
      <c r="AA812" s="341"/>
      <c r="AB812" s="399"/>
      <c r="AC812" s="420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91"/>
      <c r="J813" s="291"/>
      <c r="K813" s="129"/>
      <c r="L813" s="129"/>
      <c r="M813" s="188">
        <f t="shared" si="35"/>
        <v>0</v>
      </c>
      <c r="N813" s="408"/>
      <c r="O813" s="408"/>
      <c r="P813" s="414"/>
      <c r="Q813" s="408"/>
      <c r="R813" s="414"/>
      <c r="S813" s="411"/>
      <c r="T813" s="408"/>
      <c r="U813" s="335"/>
      <c r="V813" s="399"/>
      <c r="W813" s="335"/>
      <c r="X813" s="399"/>
      <c r="Y813" s="405"/>
      <c r="Z813" s="341"/>
      <c r="AA813" s="341"/>
      <c r="AB813" s="399"/>
      <c r="AC813" s="420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91"/>
      <c r="J814" s="291"/>
      <c r="K814" s="129"/>
      <c r="L814" s="129"/>
      <c r="M814" s="188">
        <f t="shared" si="35"/>
        <v>0</v>
      </c>
      <c r="N814" s="408"/>
      <c r="O814" s="408"/>
      <c r="P814" s="414"/>
      <c r="Q814" s="408"/>
      <c r="R814" s="414"/>
      <c r="S814" s="411"/>
      <c r="T814" s="408"/>
      <c r="U814" s="335"/>
      <c r="V814" s="399"/>
      <c r="W814" s="335"/>
      <c r="X814" s="399"/>
      <c r="Y814" s="405"/>
      <c r="Z814" s="341"/>
      <c r="AA814" s="341"/>
      <c r="AB814" s="399"/>
      <c r="AC814" s="420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91"/>
      <c r="J815" s="291"/>
      <c r="K815" s="129"/>
      <c r="L815" s="129"/>
      <c r="M815" s="188">
        <f t="shared" si="35"/>
        <v>0</v>
      </c>
      <c r="N815" s="408"/>
      <c r="O815" s="408"/>
      <c r="P815" s="414"/>
      <c r="Q815" s="408"/>
      <c r="R815" s="414"/>
      <c r="S815" s="411"/>
      <c r="T815" s="408"/>
      <c r="U815" s="335"/>
      <c r="V815" s="399"/>
      <c r="W815" s="335"/>
      <c r="X815" s="399"/>
      <c r="Y815" s="405"/>
      <c r="Z815" s="341"/>
      <c r="AA815" s="341"/>
      <c r="AB815" s="399"/>
      <c r="AC815" s="420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91"/>
      <c r="J816" s="291"/>
      <c r="K816" s="129"/>
      <c r="L816" s="129"/>
      <c r="M816" s="188">
        <f t="shared" si="35"/>
        <v>0</v>
      </c>
      <c r="N816" s="408"/>
      <c r="O816" s="408"/>
      <c r="P816" s="414"/>
      <c r="Q816" s="408"/>
      <c r="R816" s="414"/>
      <c r="S816" s="411"/>
      <c r="T816" s="408"/>
      <c r="U816" s="335"/>
      <c r="V816" s="399"/>
      <c r="W816" s="335"/>
      <c r="X816" s="399"/>
      <c r="Y816" s="405"/>
      <c r="Z816" s="341"/>
      <c r="AA816" s="341"/>
      <c r="AB816" s="399"/>
      <c r="AC816" s="420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91"/>
      <c r="J817" s="291"/>
      <c r="K817" s="129"/>
      <c r="L817" s="129"/>
      <c r="M817" s="188">
        <f t="shared" si="35"/>
        <v>0</v>
      </c>
      <c r="N817" s="408"/>
      <c r="O817" s="408"/>
      <c r="P817" s="414"/>
      <c r="Q817" s="408"/>
      <c r="R817" s="414"/>
      <c r="S817" s="411"/>
      <c r="T817" s="408"/>
      <c r="U817" s="335"/>
      <c r="V817" s="399"/>
      <c r="W817" s="335"/>
      <c r="X817" s="399"/>
      <c r="Y817" s="405"/>
      <c r="Z817" s="341"/>
      <c r="AA817" s="341"/>
      <c r="AB817" s="399"/>
      <c r="AC817" s="420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91"/>
      <c r="J818" s="291"/>
      <c r="K818" s="129"/>
      <c r="L818" s="129"/>
      <c r="M818" s="188">
        <f t="shared" si="35"/>
        <v>0</v>
      </c>
      <c r="N818" s="408"/>
      <c r="O818" s="408"/>
      <c r="P818" s="414"/>
      <c r="Q818" s="408"/>
      <c r="R818" s="414"/>
      <c r="S818" s="411"/>
      <c r="T818" s="408"/>
      <c r="U818" s="335"/>
      <c r="V818" s="399"/>
      <c r="W818" s="335"/>
      <c r="X818" s="399"/>
      <c r="Y818" s="405"/>
      <c r="Z818" s="341"/>
      <c r="AA818" s="341"/>
      <c r="AB818" s="399"/>
      <c r="AC818" s="420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91"/>
      <c r="J819" s="291"/>
      <c r="K819" s="129"/>
      <c r="L819" s="129"/>
      <c r="M819" s="188">
        <f t="shared" si="35"/>
        <v>0</v>
      </c>
      <c r="N819" s="408"/>
      <c r="O819" s="408"/>
      <c r="P819" s="414"/>
      <c r="Q819" s="408"/>
      <c r="R819" s="414"/>
      <c r="S819" s="411"/>
      <c r="T819" s="408"/>
      <c r="U819" s="335"/>
      <c r="V819" s="399"/>
      <c r="W819" s="335"/>
      <c r="X819" s="399"/>
      <c r="Y819" s="405"/>
      <c r="Z819" s="341"/>
      <c r="AA819" s="341"/>
      <c r="AB819" s="399"/>
      <c r="AC819" s="420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91"/>
      <c r="J820" s="291"/>
      <c r="K820" s="129"/>
      <c r="L820" s="129"/>
      <c r="M820" s="188">
        <f t="shared" si="35"/>
        <v>0</v>
      </c>
      <c r="N820" s="408"/>
      <c r="O820" s="408"/>
      <c r="P820" s="414"/>
      <c r="Q820" s="408"/>
      <c r="R820" s="414"/>
      <c r="S820" s="411"/>
      <c r="T820" s="408"/>
      <c r="U820" s="335"/>
      <c r="V820" s="399"/>
      <c r="W820" s="335"/>
      <c r="X820" s="399"/>
      <c r="Y820" s="405"/>
      <c r="Z820" s="341"/>
      <c r="AA820" s="341"/>
      <c r="AB820" s="399"/>
      <c r="AC820" s="420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91"/>
      <c r="J821" s="291"/>
      <c r="K821" s="129"/>
      <c r="L821" s="129"/>
      <c r="M821" s="188">
        <f t="shared" si="35"/>
        <v>0</v>
      </c>
      <c r="N821" s="408"/>
      <c r="O821" s="408"/>
      <c r="P821" s="414"/>
      <c r="Q821" s="408"/>
      <c r="R821" s="414"/>
      <c r="S821" s="411"/>
      <c r="T821" s="408"/>
      <c r="U821" s="335"/>
      <c r="V821" s="399"/>
      <c r="W821" s="335"/>
      <c r="X821" s="399"/>
      <c r="Y821" s="405"/>
      <c r="Z821" s="341"/>
      <c r="AA821" s="341"/>
      <c r="AB821" s="399"/>
      <c r="AC821" s="420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91"/>
      <c r="J822" s="291"/>
      <c r="K822" s="129"/>
      <c r="L822" s="129"/>
      <c r="M822" s="188">
        <f t="shared" si="35"/>
        <v>0</v>
      </c>
      <c r="N822" s="408"/>
      <c r="O822" s="408"/>
      <c r="P822" s="414"/>
      <c r="Q822" s="408"/>
      <c r="R822" s="414"/>
      <c r="S822" s="411"/>
      <c r="T822" s="408"/>
      <c r="U822" s="335"/>
      <c r="V822" s="399"/>
      <c r="W822" s="335"/>
      <c r="X822" s="399"/>
      <c r="Y822" s="405"/>
      <c r="Z822" s="341"/>
      <c r="AA822" s="341"/>
      <c r="AB822" s="399"/>
      <c r="AC822" s="420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91"/>
      <c r="J823" s="291"/>
      <c r="K823" s="129"/>
      <c r="L823" s="129"/>
      <c r="M823" s="188">
        <f t="shared" si="35"/>
        <v>0</v>
      </c>
      <c r="N823" s="408"/>
      <c r="O823" s="408"/>
      <c r="P823" s="414"/>
      <c r="Q823" s="408"/>
      <c r="R823" s="414"/>
      <c r="S823" s="411"/>
      <c r="T823" s="408"/>
      <c r="U823" s="335"/>
      <c r="V823" s="399"/>
      <c r="W823" s="335"/>
      <c r="X823" s="399"/>
      <c r="Y823" s="405"/>
      <c r="Z823" s="341"/>
      <c r="AA823" s="341"/>
      <c r="AB823" s="399"/>
      <c r="AC823" s="420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91"/>
      <c r="J824" s="291"/>
      <c r="K824" s="129"/>
      <c r="L824" s="129"/>
      <c r="M824" s="188">
        <f t="shared" si="35"/>
        <v>0</v>
      </c>
      <c r="N824" s="408"/>
      <c r="O824" s="408"/>
      <c r="P824" s="414"/>
      <c r="Q824" s="408"/>
      <c r="R824" s="414"/>
      <c r="S824" s="411"/>
      <c r="T824" s="408"/>
      <c r="U824" s="335"/>
      <c r="V824" s="399"/>
      <c r="W824" s="335"/>
      <c r="X824" s="399"/>
      <c r="Y824" s="405"/>
      <c r="Z824" s="341"/>
      <c r="AA824" s="341"/>
      <c r="AB824" s="399"/>
      <c r="AC824" s="420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91"/>
      <c r="J825" s="291"/>
      <c r="K825" s="129"/>
      <c r="L825" s="129"/>
      <c r="M825" s="188">
        <f t="shared" si="35"/>
        <v>0</v>
      </c>
      <c r="N825" s="408"/>
      <c r="O825" s="408"/>
      <c r="P825" s="414"/>
      <c r="Q825" s="408"/>
      <c r="R825" s="414"/>
      <c r="S825" s="411"/>
      <c r="T825" s="408"/>
      <c r="U825" s="335"/>
      <c r="V825" s="399"/>
      <c r="W825" s="335"/>
      <c r="X825" s="399"/>
      <c r="Y825" s="405"/>
      <c r="Z825" s="341"/>
      <c r="AA825" s="341"/>
      <c r="AB825" s="399"/>
      <c r="AC825" s="420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91"/>
      <c r="J826" s="291"/>
      <c r="K826" s="129"/>
      <c r="L826" s="129"/>
      <c r="M826" s="188">
        <f t="shared" si="35"/>
        <v>0</v>
      </c>
      <c r="N826" s="408"/>
      <c r="O826" s="408"/>
      <c r="P826" s="414"/>
      <c r="Q826" s="408"/>
      <c r="R826" s="414"/>
      <c r="S826" s="411"/>
      <c r="T826" s="408"/>
      <c r="U826" s="335"/>
      <c r="V826" s="399"/>
      <c r="W826" s="335"/>
      <c r="X826" s="399"/>
      <c r="Y826" s="405"/>
      <c r="Z826" s="341"/>
      <c r="AA826" s="341"/>
      <c r="AB826" s="399"/>
      <c r="AC826" s="420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91"/>
      <c r="J827" s="291"/>
      <c r="K827" s="129"/>
      <c r="L827" s="129"/>
      <c r="M827" s="188">
        <f t="shared" si="35"/>
        <v>0</v>
      </c>
      <c r="N827" s="408"/>
      <c r="O827" s="408"/>
      <c r="P827" s="414"/>
      <c r="Q827" s="408"/>
      <c r="R827" s="414"/>
      <c r="S827" s="411"/>
      <c r="T827" s="408"/>
      <c r="U827" s="335"/>
      <c r="V827" s="399"/>
      <c r="W827" s="335"/>
      <c r="X827" s="399"/>
      <c r="Y827" s="405"/>
      <c r="Z827" s="341"/>
      <c r="AA827" s="341"/>
      <c r="AB827" s="399"/>
      <c r="AC827" s="420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91"/>
      <c r="J828" s="291"/>
      <c r="K828" s="129"/>
      <c r="L828" s="129"/>
      <c r="M828" s="188">
        <f t="shared" si="35"/>
        <v>0</v>
      </c>
      <c r="N828" s="408"/>
      <c r="O828" s="408"/>
      <c r="P828" s="414"/>
      <c r="Q828" s="408"/>
      <c r="R828" s="414"/>
      <c r="S828" s="411"/>
      <c r="T828" s="408"/>
      <c r="U828" s="335"/>
      <c r="V828" s="399"/>
      <c r="W828" s="335"/>
      <c r="X828" s="399"/>
      <c r="Y828" s="405"/>
      <c r="Z828" s="341"/>
      <c r="AA828" s="341"/>
      <c r="AB828" s="399"/>
      <c r="AC828" s="420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91"/>
      <c r="J829" s="291"/>
      <c r="K829" s="129"/>
      <c r="L829" s="129"/>
      <c r="M829" s="188">
        <f t="shared" si="35"/>
        <v>0</v>
      </c>
      <c r="N829" s="408"/>
      <c r="O829" s="408"/>
      <c r="P829" s="414"/>
      <c r="Q829" s="408"/>
      <c r="R829" s="414"/>
      <c r="S829" s="411"/>
      <c r="T829" s="408"/>
      <c r="U829" s="335"/>
      <c r="V829" s="399"/>
      <c r="W829" s="335"/>
      <c r="X829" s="399"/>
      <c r="Y829" s="405"/>
      <c r="Z829" s="341"/>
      <c r="AA829" s="341"/>
      <c r="AB829" s="399"/>
      <c r="AC829" s="420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91"/>
      <c r="J830" s="291"/>
      <c r="K830" s="129"/>
      <c r="L830" s="129"/>
      <c r="M830" s="188">
        <f t="shared" si="35"/>
        <v>0</v>
      </c>
      <c r="N830" s="409"/>
      <c r="O830" s="409"/>
      <c r="P830" s="415"/>
      <c r="Q830" s="409"/>
      <c r="R830" s="415"/>
      <c r="S830" s="412"/>
      <c r="T830" s="409"/>
      <c r="U830" s="336"/>
      <c r="V830" s="400"/>
      <c r="W830" s="336"/>
      <c r="X830" s="400"/>
      <c r="Y830" s="406"/>
      <c r="Z830" s="342"/>
      <c r="AA830" s="342"/>
      <c r="AB830" s="400"/>
      <c r="AC830" s="421"/>
    </row>
    <row r="831" spans="1:29" s="24" customFormat="1" ht="24" customHeight="1" x14ac:dyDescent="0.3">
      <c r="A831" s="401" t="s">
        <v>27</v>
      </c>
      <c r="B831" s="402"/>
      <c r="C831" s="402"/>
      <c r="D831" s="402"/>
      <c r="E831" s="402"/>
      <c r="F831" s="403"/>
      <c r="G831" s="189">
        <f>SUM(G11:G830)</f>
        <v>5906</v>
      </c>
      <c r="H831" s="189">
        <f>SUM(H11:H830)</f>
        <v>10167</v>
      </c>
      <c r="I831" s="300"/>
      <c r="J831" s="300"/>
      <c r="K831" s="185"/>
      <c r="L831" s="185"/>
      <c r="M831" s="189">
        <f t="shared" ref="M831:AC831" si="36">SUM(M11:M830)</f>
        <v>13623.300000000001</v>
      </c>
      <c r="N831" s="321">
        <f t="shared" si="36"/>
        <v>1339.19</v>
      </c>
      <c r="O831" s="321">
        <f t="shared" si="36"/>
        <v>37.200000000000003</v>
      </c>
      <c r="P831" s="321">
        <f t="shared" si="36"/>
        <v>14999.690000000002</v>
      </c>
      <c r="Q831" s="321">
        <f t="shared" si="36"/>
        <v>7927</v>
      </c>
      <c r="R831" s="321">
        <f t="shared" si="36"/>
        <v>8969.2000000000007</v>
      </c>
      <c r="S831" s="322">
        <f t="shared" si="36"/>
        <v>11000</v>
      </c>
      <c r="T831" s="321">
        <f t="shared" si="36"/>
        <v>8393.8999999999978</v>
      </c>
      <c r="U831" s="246">
        <f t="shared" si="36"/>
        <v>17000</v>
      </c>
      <c r="V831" s="189">
        <f t="shared" si="36"/>
        <v>16593.800000000003</v>
      </c>
      <c r="W831" s="246">
        <f t="shared" si="36"/>
        <v>12240</v>
      </c>
      <c r="X831" s="189">
        <f t="shared" si="36"/>
        <v>12094</v>
      </c>
      <c r="Y831" s="189">
        <f t="shared" si="36"/>
        <v>6606.0000000000018</v>
      </c>
      <c r="Z831" s="189">
        <f t="shared" si="36"/>
        <v>-2708.5000000000005</v>
      </c>
      <c r="AA831" s="189">
        <f t="shared" si="36"/>
        <v>-1042.3000000000002</v>
      </c>
      <c r="AB831" s="189">
        <f t="shared" si="36"/>
        <v>1224.8999999999999</v>
      </c>
      <c r="AC831" s="189">
        <f t="shared" si="36"/>
        <v>2855.2</v>
      </c>
    </row>
    <row r="832" spans="1:29" ht="24.75" customHeight="1" x14ac:dyDescent="0.3">
      <c r="A832" s="132"/>
      <c r="B832" s="133" t="s">
        <v>142</v>
      </c>
      <c r="C832" s="132"/>
      <c r="D832" s="132"/>
      <c r="E832" s="132"/>
      <c r="K832" s="134" t="s">
        <v>137</v>
      </c>
      <c r="L832" s="135"/>
      <c r="M832" s="135"/>
      <c r="N832" s="323"/>
      <c r="O832" s="323"/>
      <c r="P832" s="324" t="s">
        <v>138</v>
      </c>
      <c r="T832" s="324"/>
      <c r="U832" s="136"/>
      <c r="V832" s="136" t="s">
        <v>139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140</v>
      </c>
      <c r="C833" s="132"/>
      <c r="D833" s="132"/>
      <c r="E833" s="132"/>
      <c r="F833" s="132"/>
      <c r="G833" s="135"/>
      <c r="H833" s="135"/>
      <c r="I833" s="301"/>
      <c r="J833" s="301"/>
      <c r="K833" s="135" t="s">
        <v>215</v>
      </c>
      <c r="L833" s="135"/>
      <c r="M833" s="135"/>
      <c r="N833" s="323"/>
      <c r="O833" s="323"/>
      <c r="P833" s="323"/>
      <c r="Q833" s="323"/>
      <c r="R833" s="323"/>
      <c r="S833" s="323"/>
      <c r="T833" s="324"/>
      <c r="U833" s="136"/>
      <c r="V833" s="135" t="s">
        <v>214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165</v>
      </c>
      <c r="C834" s="132"/>
      <c r="D834" s="132"/>
      <c r="E834" s="132"/>
      <c r="F834" s="132"/>
      <c r="G834" s="135"/>
      <c r="H834" s="135"/>
      <c r="I834" s="301"/>
      <c r="J834" s="301"/>
      <c r="K834" s="135"/>
      <c r="L834" s="135"/>
      <c r="M834" s="135"/>
      <c r="N834" s="323"/>
      <c r="O834" s="323"/>
      <c r="P834" s="323"/>
      <c r="Q834" s="323"/>
      <c r="R834" s="323"/>
      <c r="S834" s="323"/>
      <c r="T834" s="324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164</v>
      </c>
      <c r="C835" s="132"/>
      <c r="D835" s="132"/>
      <c r="E835" s="132"/>
      <c r="F835" s="132"/>
      <c r="G835" s="135"/>
      <c r="H835" s="135"/>
      <c r="I835" s="301"/>
      <c r="J835" s="301"/>
      <c r="K835" s="135"/>
      <c r="L835" s="135"/>
      <c r="M835" s="135"/>
      <c r="N835" s="323"/>
      <c r="O835" s="323"/>
      <c r="P835" s="323"/>
      <c r="Q835" s="323"/>
      <c r="R835" s="323"/>
      <c r="S835" s="323"/>
      <c r="T835" s="324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2"/>
      <c r="J836" s="302"/>
      <c r="K836" s="139"/>
      <c r="L836" s="139"/>
      <c r="M836" s="139"/>
      <c r="N836" s="323"/>
      <c r="O836" s="323"/>
      <c r="P836" s="325"/>
      <c r="Q836" s="325"/>
      <c r="R836" s="325"/>
      <c r="S836" s="325"/>
      <c r="T836" s="323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2"/>
      <c r="J837" s="302"/>
      <c r="K837" s="139"/>
      <c r="L837" s="139"/>
      <c r="M837" s="139"/>
      <c r="N837" s="323"/>
      <c r="O837" s="323"/>
      <c r="P837" s="325"/>
      <c r="Q837" s="325"/>
      <c r="R837" s="325"/>
      <c r="S837" s="325"/>
      <c r="T837" s="323"/>
      <c r="U837" s="135"/>
      <c r="V837" s="141"/>
      <c r="W837" s="141"/>
      <c r="X837" s="135"/>
      <c r="Y837" s="142" t="s">
        <v>141</v>
      </c>
    </row>
    <row r="838" spans="1:29" x14ac:dyDescent="0.3">
      <c r="B838" s="143"/>
      <c r="D838" s="143" t="s">
        <v>156</v>
      </c>
      <c r="E838" s="144"/>
      <c r="F838" s="144"/>
      <c r="G838" s="135"/>
      <c r="K838" s="145"/>
      <c r="L838" s="135"/>
      <c r="M838" s="143" t="s">
        <v>157</v>
      </c>
      <c r="N838" s="326"/>
      <c r="O838" s="326"/>
      <c r="T838" s="326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zoomScaleNormal="55" workbookViewId="0">
      <selection activeCell="A6" sqref="A6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163</v>
      </c>
    </row>
    <row r="2" spans="1:18" ht="25.5" customHeight="1" x14ac:dyDescent="0.3">
      <c r="A2" s="349" t="s">
        <v>143</v>
      </c>
      <c r="B2" s="349"/>
      <c r="C2" s="349"/>
      <c r="D2" s="349"/>
      <c r="E2" s="349"/>
      <c r="F2" s="111"/>
      <c r="K2" s="347" t="s">
        <v>12</v>
      </c>
      <c r="L2" s="347"/>
      <c r="M2" s="347"/>
      <c r="N2" s="347"/>
      <c r="O2" s="347"/>
      <c r="P2" s="347"/>
      <c r="Q2" s="347"/>
    </row>
    <row r="3" spans="1:18" ht="32.25" customHeight="1" x14ac:dyDescent="0.3">
      <c r="A3" s="350" t="s">
        <v>144</v>
      </c>
      <c r="B3" s="350"/>
      <c r="C3" s="350"/>
      <c r="D3" s="350"/>
      <c r="E3" s="350"/>
      <c r="F3" s="114"/>
      <c r="K3" s="348" t="s">
        <v>13</v>
      </c>
      <c r="L3" s="348"/>
      <c r="M3" s="348"/>
      <c r="N3" s="348"/>
      <c r="O3" s="348"/>
      <c r="P3" s="348"/>
      <c r="Q3" s="348"/>
    </row>
    <row r="4" spans="1:18" s="19" customFormat="1" ht="38.25" customHeight="1" x14ac:dyDescent="0.4">
      <c r="A4" s="346" t="s">
        <v>154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</row>
    <row r="5" spans="1:18" s="20" customFormat="1" ht="29.25" customHeight="1" x14ac:dyDescent="0.3">
      <c r="A5" s="346" t="s">
        <v>573</v>
      </c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29" t="s">
        <v>0</v>
      </c>
      <c r="B7" s="430" t="s">
        <v>26</v>
      </c>
      <c r="C7" s="430"/>
      <c r="D7" s="389" t="s">
        <v>95</v>
      </c>
      <c r="E7" s="389"/>
      <c r="F7" s="389"/>
      <c r="G7" s="389"/>
      <c r="H7" s="389"/>
      <c r="I7" s="390"/>
      <c r="J7" s="375" t="s">
        <v>114</v>
      </c>
      <c r="K7" s="423" t="s">
        <v>115</v>
      </c>
      <c r="L7" s="359" t="s">
        <v>116</v>
      </c>
      <c r="M7" s="359" t="s">
        <v>117</v>
      </c>
      <c r="N7" s="359" t="s">
        <v>118</v>
      </c>
      <c r="O7" s="359" t="s">
        <v>119</v>
      </c>
      <c r="P7" s="354" t="s">
        <v>121</v>
      </c>
      <c r="Q7" s="359" t="s">
        <v>120</v>
      </c>
      <c r="R7" s="359" t="s">
        <v>145</v>
      </c>
    </row>
    <row r="8" spans="1:18" s="21" customFormat="1" ht="27.75" customHeight="1" x14ac:dyDescent="0.3">
      <c r="A8" s="429"/>
      <c r="B8" s="430"/>
      <c r="C8" s="430"/>
      <c r="D8" s="376" t="s">
        <v>124</v>
      </c>
      <c r="E8" s="376" t="s">
        <v>96</v>
      </c>
      <c r="F8" s="376" t="s">
        <v>97</v>
      </c>
      <c r="G8" s="376" t="s">
        <v>125</v>
      </c>
      <c r="H8" s="376" t="s">
        <v>126</v>
      </c>
      <c r="I8" s="376" t="s">
        <v>127</v>
      </c>
      <c r="J8" s="376"/>
      <c r="K8" s="424"/>
      <c r="L8" s="360"/>
      <c r="M8" s="360"/>
      <c r="N8" s="360"/>
      <c r="O8" s="360"/>
      <c r="P8" s="355"/>
      <c r="Q8" s="360"/>
      <c r="R8" s="360"/>
    </row>
    <row r="9" spans="1:18" s="21" customFormat="1" ht="75" customHeight="1" x14ac:dyDescent="0.3">
      <c r="A9" s="429"/>
      <c r="B9" s="430"/>
      <c r="C9" s="430"/>
      <c r="D9" s="377"/>
      <c r="E9" s="377"/>
      <c r="F9" s="377"/>
      <c r="G9" s="377"/>
      <c r="H9" s="377"/>
      <c r="I9" s="377"/>
      <c r="J9" s="376"/>
      <c r="K9" s="425"/>
      <c r="L9" s="426"/>
      <c r="M9" s="426"/>
      <c r="N9" s="426"/>
      <c r="O9" s="426"/>
      <c r="P9" s="356"/>
      <c r="Q9" s="361"/>
      <c r="R9" s="361"/>
    </row>
    <row r="10" spans="1:18" s="125" customFormat="1" ht="14.25" customHeight="1" x14ac:dyDescent="0.3">
      <c r="A10" s="22" t="s">
        <v>1</v>
      </c>
      <c r="B10" s="427" t="s">
        <v>2</v>
      </c>
      <c r="C10" s="428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92</v>
      </c>
      <c r="N10" s="23" t="s">
        <v>93</v>
      </c>
      <c r="O10" s="23" t="s">
        <v>94</v>
      </c>
      <c r="P10" s="23" t="s">
        <v>128</v>
      </c>
      <c r="Q10" s="123" t="s">
        <v>129</v>
      </c>
      <c r="R10" s="123" t="s">
        <v>130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329.6</v>
      </c>
      <c r="E11" s="180">
        <f>SUM('Mau A1'!N11:N30)</f>
        <v>46.5</v>
      </c>
      <c r="F11" s="180">
        <f>SUM('Mau A1'!O11:O30)</f>
        <v>0</v>
      </c>
      <c r="G11" s="180">
        <f>SUM('Mau A1'!P11:P30)</f>
        <v>376.1</v>
      </c>
      <c r="H11" s="180">
        <f>SUM('Mau A1'!Q11:Q30)</f>
        <v>680</v>
      </c>
      <c r="I11" s="180">
        <f>SUM('Mau A1'!R11:R30)</f>
        <v>248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112.6</v>
      </c>
      <c r="N11" s="180">
        <f>SUM('Mau A1'!Z11:Z30)</f>
        <v>56.3</v>
      </c>
      <c r="O11" s="180">
        <f>SUM('Mau A1'!AA11:AA30)</f>
        <v>-35</v>
      </c>
      <c r="P11" s="190">
        <f>SUM('Mau A1'!AC11:AC30)</f>
        <v>133.89999999999998</v>
      </c>
      <c r="Q11" s="180">
        <f>SUM('Mau A1'!AB11:AB30)</f>
        <v>36.4</v>
      </c>
      <c r="R11" s="241">
        <f>P11+Q11</f>
        <v>170.29999999999998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440.10000000000008</v>
      </c>
      <c r="E12" s="199">
        <f>SUM('Mau A1'!N31:N50)</f>
        <v>58</v>
      </c>
      <c r="F12" s="186">
        <f>SUM('Mau A1'!O31:O50)</f>
        <v>0</v>
      </c>
      <c r="G12" s="186">
        <f>SUM('Mau A1'!P31:P50)</f>
        <v>498.10000000000008</v>
      </c>
      <c r="H12" s="186">
        <f>SUM('Mau A1'!Q31:Q50)</f>
        <v>255</v>
      </c>
      <c r="I12" s="186">
        <f>SUM('Mau A1'!R31:R50)</f>
        <v>258.39999999999998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266.10000000000002</v>
      </c>
      <c r="N12" s="186">
        <f>SUM('Mau A1'!Z31:Z50)</f>
        <v>-76.599999999999994</v>
      </c>
      <c r="O12" s="186">
        <f>SUM('Mau A1'!AA31:AA50)</f>
        <v>-31.8</v>
      </c>
      <c r="P12" s="187">
        <f>SUM('Mau A1'!AC31:AC50)</f>
        <v>157.70000000000002</v>
      </c>
      <c r="Q12" s="186">
        <f>SUM('Mau A1'!AB31:AB50)</f>
        <v>41.8</v>
      </c>
      <c r="R12" s="241">
        <f t="shared" ref="R12:R51" si="0">P12+Q12</f>
        <v>199.5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244</v>
      </c>
      <c r="E13" s="186">
        <f>SUM('Mau A1'!N51:N70)</f>
        <v>75.8</v>
      </c>
      <c r="F13" s="186">
        <f>SUM('Mau A1'!O51:O70)</f>
        <v>0</v>
      </c>
      <c r="G13" s="186">
        <f>SUM('Mau A1'!P51:P70)</f>
        <v>319.8</v>
      </c>
      <c r="H13" s="186">
        <f>SUM('Mau A1'!Q51:Q70)</f>
        <v>847</v>
      </c>
      <c r="I13" s="186">
        <f>SUM('Mau A1'!R51:R70)</f>
        <v>100</v>
      </c>
      <c r="J13" s="186">
        <f>SUM('Mau A1'!T51:T70)</f>
        <v>214.2</v>
      </c>
      <c r="K13" s="186">
        <f>SUM('Mau A1'!V51:V70)</f>
        <v>306.8</v>
      </c>
      <c r="L13" s="186">
        <f>SUM('Mau A1'!X51:X70)</f>
        <v>360</v>
      </c>
      <c r="M13" s="186">
        <f>SUM('Mau A1'!Y51:Y70)</f>
        <v>105.6</v>
      </c>
      <c r="N13" s="186">
        <f>SUM('Mau A1'!Z51:Z70)</f>
        <v>168.8</v>
      </c>
      <c r="O13" s="186">
        <f>SUM('Mau A1'!AA51:AA70)</f>
        <v>-81.3</v>
      </c>
      <c r="P13" s="187">
        <f>SUM('Mau A1'!AC51:AC70)</f>
        <v>193.09999999999997</v>
      </c>
      <c r="Q13" s="186">
        <f>SUM('Mau A1'!AB51:AB70)</f>
        <v>0</v>
      </c>
      <c r="R13" s="241">
        <f t="shared" si="0"/>
        <v>193.09999999999997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414.59999999999997</v>
      </c>
      <c r="E14" s="186">
        <f>SUM('Mau A1'!N71:N90)</f>
        <v>39</v>
      </c>
      <c r="F14" s="186">
        <f>SUM('Mau A1'!O71:O90)</f>
        <v>0</v>
      </c>
      <c r="G14" s="186">
        <f>SUM('Mau A1'!P71:P90)</f>
        <v>453.59999999999997</v>
      </c>
      <c r="H14" s="186">
        <f>SUM('Mau A1'!Q71:Q90)</f>
        <v>36</v>
      </c>
      <c r="I14" s="186">
        <f>SUM('Mau A1'!R71:R90)</f>
        <v>186.2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232.6</v>
      </c>
      <c r="N14" s="186">
        <f>SUM('Mau A1'!Z71:Z90)</f>
        <v>-145</v>
      </c>
      <c r="O14" s="186">
        <f>SUM('Mau A1'!AA71:AA90)</f>
        <v>-54.3</v>
      </c>
      <c r="P14" s="187">
        <f>SUM('Mau A1'!AC71:AC90)</f>
        <v>33.299999999999997</v>
      </c>
      <c r="Q14" s="186">
        <f>SUM('Mau A1'!AB71:AB90)</f>
        <v>0</v>
      </c>
      <c r="R14" s="241">
        <f t="shared" si="0"/>
        <v>33.299999999999997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286.2</v>
      </c>
      <c r="E15" s="186">
        <f>SUM('Mau A1'!N91:N110)</f>
        <v>19.5</v>
      </c>
      <c r="F15" s="186">
        <f>SUM('Mau A1'!O91:O110)</f>
        <v>0</v>
      </c>
      <c r="G15" s="186">
        <f>SUM('Mau A1'!P91:P110)</f>
        <v>305.7</v>
      </c>
      <c r="H15" s="186">
        <f>SUM('Mau A1'!Q91:Q110)</f>
        <v>198</v>
      </c>
      <c r="I15" s="186">
        <f>SUM('Mau A1'!R91:R110)</f>
        <v>271.8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65.2</v>
      </c>
      <c r="N15" s="186">
        <f>SUM('Mau A1'!Z91:Z110)</f>
        <v>-94.4</v>
      </c>
      <c r="O15" s="186">
        <f>SUM('Mau A1'!AA91:AA110)</f>
        <v>-27.6</v>
      </c>
      <c r="P15" s="187">
        <f>SUM('Mau A1'!AC91:AC110)</f>
        <v>-56.800000000000004</v>
      </c>
      <c r="Q15" s="186">
        <f>SUM('Mau A1'!AB91:AB110)</f>
        <v>186.7</v>
      </c>
      <c r="R15" s="241">
        <f t="shared" si="0"/>
        <v>129.89999999999998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371</v>
      </c>
      <c r="E16" s="186">
        <f>SUM('Mau A1'!N111:N130)</f>
        <v>39</v>
      </c>
      <c r="F16" s="186">
        <f>SUM('Mau A1'!O111:O130)</f>
        <v>0</v>
      </c>
      <c r="G16" s="186">
        <f>SUM('Mau A1'!P111:P130)</f>
        <v>410</v>
      </c>
      <c r="H16" s="186">
        <f>SUM('Mau A1'!Q111:Q130)</f>
        <v>254</v>
      </c>
      <c r="I16" s="186">
        <f>SUM('Mau A1'!R111:R130)</f>
        <v>268.3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189</v>
      </c>
      <c r="N16" s="186">
        <f>SUM('Mau A1'!Z111:Z130)</f>
        <v>-76.900000000000006</v>
      </c>
      <c r="O16" s="186">
        <f>SUM('Mau A1'!AA111:AA130)</f>
        <v>-28.7</v>
      </c>
      <c r="P16" s="187">
        <f>SUM('Mau A1'!AC111:AC130)</f>
        <v>83.399999999999991</v>
      </c>
      <c r="Q16" s="186">
        <f>SUM('Mau A1'!AB111:AB130)</f>
        <v>70.400000000000006</v>
      </c>
      <c r="R16" s="241">
        <f t="shared" si="0"/>
        <v>153.80000000000001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358.6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431.1</v>
      </c>
      <c r="H17" s="186">
        <f>SUM('Mau A1'!Q131:Q150)</f>
        <v>411</v>
      </c>
      <c r="I17" s="186">
        <f>SUM('Mau A1'!R131:R150)</f>
        <v>209.1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213.6</v>
      </c>
      <c r="N17" s="186">
        <f>SUM('Mau A1'!Z131:Z150)</f>
        <v>-27.8</v>
      </c>
      <c r="O17" s="186">
        <f>SUM('Mau A1'!AA131:AA150)</f>
        <v>-47.2</v>
      </c>
      <c r="P17" s="187">
        <f>SUM('Mau A1'!AC131:AC150)</f>
        <v>138.59999999999997</v>
      </c>
      <c r="Q17" s="186">
        <f>SUM('Mau A1'!AB131:AB150)</f>
        <v>0</v>
      </c>
      <c r="R17" s="241">
        <f t="shared" si="0"/>
        <v>138.59999999999997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310.09999999999997</v>
      </c>
      <c r="E18" s="186">
        <f>SUM('Mau A1'!N151:N170)</f>
        <v>58</v>
      </c>
      <c r="F18" s="186">
        <f>SUM('Mau A1'!O151:O170)</f>
        <v>0</v>
      </c>
      <c r="G18" s="186">
        <f>SUM('Mau A1'!P151:P170)</f>
        <v>368.09999999999997</v>
      </c>
      <c r="H18" s="186">
        <f>SUM('Mau A1'!Q151:Q170)</f>
        <v>278</v>
      </c>
      <c r="I18" s="186">
        <f>SUM('Mau A1'!R151:R170)</f>
        <v>323.39999999999998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136.1</v>
      </c>
      <c r="N18" s="186">
        <f>SUM('Mau A1'!Z151:Z170)</f>
        <v>-69.400000000000006</v>
      </c>
      <c r="O18" s="186">
        <f>SUM('Mau A1'!AA151:AA170)</f>
        <v>-11.4</v>
      </c>
      <c r="P18" s="187">
        <f>SUM('Mau A1'!AC151:AC170)</f>
        <v>55.29999999999999</v>
      </c>
      <c r="Q18" s="186">
        <f>SUM('Mau A1'!AB151:AB170)</f>
        <v>231.5</v>
      </c>
      <c r="R18" s="241">
        <f t="shared" si="0"/>
        <v>286.8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298.39999999999998</v>
      </c>
      <c r="E19" s="186">
        <f>SUM('Mau A1'!N171:N190)</f>
        <v>17.8</v>
      </c>
      <c r="F19" s="186">
        <f>SUM('Mau A1'!O171:O190)</f>
        <v>0</v>
      </c>
      <c r="G19" s="186">
        <f>SUM('Mau A1'!P171:P190)</f>
        <v>316.2</v>
      </c>
      <c r="H19" s="186">
        <f>SUM('Mau A1'!Q171:Q190)</f>
        <v>33</v>
      </c>
      <c r="I19" s="186">
        <f>SUM('Mau A1'!R171:R190)</f>
        <v>250.9</v>
      </c>
      <c r="J19" s="186">
        <f>SUM('Mau A1'!T171:T190)</f>
        <v>256.39999999999998</v>
      </c>
      <c r="K19" s="186">
        <f>SUM('Mau A1'!V171:V190)</f>
        <v>409.1</v>
      </c>
      <c r="L19" s="186">
        <f>SUM('Mau A1'!X171:X190)</f>
        <v>295</v>
      </c>
      <c r="M19" s="186">
        <f>SUM('Mau A1'!Y171:Y190)</f>
        <v>59.8</v>
      </c>
      <c r="N19" s="186">
        <f>SUM('Mau A1'!Z171:Z190)</f>
        <v>-117.5</v>
      </c>
      <c r="O19" s="186">
        <f>SUM('Mau A1'!AA171:AA190)</f>
        <v>-13.8</v>
      </c>
      <c r="P19" s="187">
        <f>SUM('Mau A1'!AC171:AC190)</f>
        <v>-71.5</v>
      </c>
      <c r="Q19" s="186">
        <f>SUM('Mau A1'!AB171:AB190)</f>
        <v>0</v>
      </c>
      <c r="R19" s="241">
        <f t="shared" si="0"/>
        <v>-71.5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406.3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428.05</v>
      </c>
      <c r="H20" s="186">
        <f>SUM('Mau A1'!Q191:Q210)</f>
        <v>161</v>
      </c>
      <c r="I20" s="186">
        <f>SUM('Mau A1'!R191:R210)</f>
        <v>225.9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159.9</v>
      </c>
      <c r="N20" s="186">
        <f>SUM('Mau A1'!Z191:Z210)</f>
        <v>-105.9</v>
      </c>
      <c r="O20" s="186">
        <f>SUM('Mau A1'!AA191:AA210)</f>
        <v>-41.9</v>
      </c>
      <c r="P20" s="187">
        <f>SUM('Mau A1'!AC191:AC210)</f>
        <v>12.100000000000001</v>
      </c>
      <c r="Q20" s="186">
        <f>SUM('Mau A1'!AB191:AB210)</f>
        <v>0</v>
      </c>
      <c r="R20" s="241">
        <f t="shared" si="0"/>
        <v>12.100000000000001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442.1</v>
      </c>
      <c r="E21" s="186">
        <f>SUM('Mau A1'!N211:N230)</f>
        <v>0</v>
      </c>
      <c r="F21" s="186">
        <f>SUM('Mau A1'!O211:O230)</f>
        <v>0</v>
      </c>
      <c r="G21" s="186">
        <f>SUM('Mau A1'!P211:P230)</f>
        <v>442.1</v>
      </c>
      <c r="H21" s="186">
        <f>SUM('Mau A1'!Q211:Q230)</f>
        <v>39</v>
      </c>
      <c r="I21" s="186">
        <f>SUM('Mau A1'!R211:R230)</f>
        <v>188.5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132.1</v>
      </c>
      <c r="N21" s="186">
        <f>SUM('Mau A1'!Z211:Z230)</f>
        <v>-144.1</v>
      </c>
      <c r="O21" s="186">
        <f>SUM('Mau A1'!AA211:AA230)</f>
        <v>-53.6</v>
      </c>
      <c r="P21" s="187">
        <f>SUM('Mau A1'!AC211:AC230)</f>
        <v>-65.599999999999994</v>
      </c>
      <c r="Q21" s="186">
        <f>SUM('Mau A1'!AB211:AB230)</f>
        <v>0</v>
      </c>
      <c r="R21" s="241">
        <f t="shared" si="0"/>
        <v>-65.599999999999994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399.6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489.8</v>
      </c>
      <c r="H22" s="186">
        <f>SUM('Mau A1'!Q231:Q250)</f>
        <v>745</v>
      </c>
      <c r="I22" s="186">
        <f>SUM('Mau A1'!R231:R250)</f>
        <v>260.3</v>
      </c>
      <c r="J22" s="186">
        <f>SUM('Mau A1'!T231:T250)</f>
        <v>214.6</v>
      </c>
      <c r="K22" s="186">
        <f>SUM('Mau A1'!V231:V250)</f>
        <v>483</v>
      </c>
      <c r="L22" s="186">
        <f>SUM('Mau A1'!X231:X250)</f>
        <v>348</v>
      </c>
      <c r="M22" s="186">
        <f>SUM('Mau A1'!Y231:Y250)</f>
        <v>275.2</v>
      </c>
      <c r="N22" s="186">
        <f>SUM('Mau A1'!Z231:Z250)</f>
        <v>81.900000000000006</v>
      </c>
      <c r="O22" s="186">
        <f>SUM('Mau A1'!AA231:AA250)</f>
        <v>-27.4</v>
      </c>
      <c r="P22" s="187">
        <f>SUM('Mau A1'!AC231:AC250)</f>
        <v>329.70000000000005</v>
      </c>
      <c r="Q22" s="186">
        <f>SUM('Mau A1'!AB231:AB250)</f>
        <v>0</v>
      </c>
      <c r="R22" s="241">
        <f t="shared" si="0"/>
        <v>329.70000000000005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406.6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428.35</v>
      </c>
      <c r="H23" s="186">
        <f>SUM('Mau A1'!Q251:Q270)</f>
        <v>30</v>
      </c>
      <c r="I23" s="186">
        <f>SUM('Mau A1'!R251:R270)</f>
        <v>218.1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160.19999999999999</v>
      </c>
      <c r="N23" s="186">
        <f>SUM('Mau A1'!Z251:Z270)</f>
        <v>-146.9</v>
      </c>
      <c r="O23" s="186">
        <f>SUM('Mau A1'!AA251:AA270)</f>
        <v>-44.3</v>
      </c>
      <c r="P23" s="187">
        <f>SUM('Mau A1'!AC251:AC270)</f>
        <v>-31.000000000000014</v>
      </c>
      <c r="Q23" s="186">
        <f>SUM('Mau A1'!AB251:AB270)</f>
        <v>0</v>
      </c>
      <c r="R23" s="241">
        <f t="shared" si="0"/>
        <v>-31.000000000000014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364.79999999999995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408.29999999999995</v>
      </c>
      <c r="H24" s="186">
        <f>SUM('Mau A1'!Q271:Q290)</f>
        <v>152</v>
      </c>
      <c r="I24" s="186">
        <f>SUM('Mau A1'!R271:R290)</f>
        <v>152.19999999999999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161.80000000000001</v>
      </c>
      <c r="N24" s="186">
        <f>SUM('Mau A1'!Z271:Z290)</f>
        <v>-108.8</v>
      </c>
      <c r="O24" s="186">
        <f>SUM('Mau A1'!AA271:AA290)</f>
        <v>-64.900000000000006</v>
      </c>
      <c r="P24" s="187">
        <f>SUM('Mau A1'!AC271:AC290)</f>
        <v>-11.899999999999991</v>
      </c>
      <c r="Q24" s="186">
        <f>SUM('Mau A1'!AB271:AB290)</f>
        <v>0</v>
      </c>
      <c r="R24" s="241">
        <f t="shared" si="0"/>
        <v>-11.899999999999991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488.4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531.9</v>
      </c>
      <c r="H25" s="186">
        <f>SUM('Mau A1'!Q291:Q310)</f>
        <v>33</v>
      </c>
      <c r="I25" s="186">
        <f>SUM('Mau A1'!R291:R310)</f>
        <v>213.9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285.39999999999998</v>
      </c>
      <c r="N25" s="186">
        <f>SUM('Mau A1'!Z291:Z310)</f>
        <v>-145.9</v>
      </c>
      <c r="O25" s="186">
        <f>SUM('Mau A1'!AA291:AA310)</f>
        <v>-45.7</v>
      </c>
      <c r="P25" s="187">
        <f>SUM('Mau A1'!AC291:AC310)</f>
        <v>93.799999999999969</v>
      </c>
      <c r="Q25" s="186">
        <f>SUM('Mau A1'!AB291:AB310)</f>
        <v>0</v>
      </c>
      <c r="R25" s="241">
        <f t="shared" si="0"/>
        <v>93.799999999999969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379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422.5</v>
      </c>
      <c r="H26" s="186">
        <f>SUM('Mau A1'!Q311:Q330)</f>
        <v>90</v>
      </c>
      <c r="I26" s="186">
        <f>SUM('Mau A1'!R311:R330)</f>
        <v>203.2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176</v>
      </c>
      <c r="N26" s="186">
        <f>SUM('Mau A1'!Z311:Z330)</f>
        <v>-128.1</v>
      </c>
      <c r="O26" s="186">
        <f>SUM('Mau A1'!AA311:AA330)</f>
        <v>-49</v>
      </c>
      <c r="P26" s="187">
        <f>SUM('Mau A1'!AC311:AC330)</f>
        <v>-1.0999999999999943</v>
      </c>
      <c r="Q26" s="186">
        <f>SUM('Mau A1'!AB311:AB330)</f>
        <v>0</v>
      </c>
      <c r="R26" s="241">
        <f t="shared" si="0"/>
        <v>-1.0999999999999943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499.4</v>
      </c>
      <c r="E27" s="186">
        <f>SUM('Mau A1'!N331:N350)</f>
        <v>21.75</v>
      </c>
      <c r="F27" s="186">
        <f>SUM('Mau A1'!O331:O350)</f>
        <v>0</v>
      </c>
      <c r="G27" s="186">
        <f>SUM('Mau A1'!P331:P350)</f>
        <v>521.15</v>
      </c>
      <c r="H27" s="186">
        <f>SUM('Mau A1'!Q331:Q350)</f>
        <v>36</v>
      </c>
      <c r="I27" s="186">
        <f>SUM('Mau A1'!R331:R350)</f>
        <v>261.8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253</v>
      </c>
      <c r="N27" s="186">
        <f>SUM('Mau A1'!Z331:Z350)</f>
        <v>-145</v>
      </c>
      <c r="O27" s="186">
        <f>SUM('Mau A1'!AA331:AA350)</f>
        <v>-30.7</v>
      </c>
      <c r="P27" s="187">
        <f>SUM('Mau A1'!AC331:AC350)</f>
        <v>77.3</v>
      </c>
      <c r="Q27" s="186">
        <f>SUM('Mau A1'!AB331:AB350)</f>
        <v>0</v>
      </c>
      <c r="R27" s="241">
        <f t="shared" si="0"/>
        <v>77.3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243">
        <f>SUM('Mau A1'!M351:M370)</f>
        <v>359.3</v>
      </c>
      <c r="E28" s="186">
        <f>SUM('Mau A1'!N351:N370)</f>
        <v>39</v>
      </c>
      <c r="F28" s="186">
        <f>SUM('Mau A1'!O351:O370)</f>
        <v>0</v>
      </c>
      <c r="G28" s="186">
        <f>SUM('Mau A1'!P351:P370)</f>
        <v>398.3</v>
      </c>
      <c r="H28" s="186">
        <f>SUM('Mau A1'!Q351:Q370)</f>
        <v>30</v>
      </c>
      <c r="I28" s="186">
        <f>SUM('Mau A1'!R351:R370)</f>
        <v>251.7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177.3</v>
      </c>
      <c r="N28" s="186">
        <f>SUM('Mau A1'!Z351:Z370)</f>
        <v>-146.9</v>
      </c>
      <c r="O28" s="186">
        <f>SUM('Mau A1'!AA351:AA370)</f>
        <v>-33.799999999999997</v>
      </c>
      <c r="P28" s="187">
        <f>SUM('Mau A1'!AC351:AC370)</f>
        <v>-3.3999999999999915</v>
      </c>
      <c r="Q28" s="186">
        <f>SUM('Mau A1'!AB351:AB370)</f>
        <v>0</v>
      </c>
      <c r="R28" s="241">
        <f t="shared" si="0"/>
        <v>-3.3999999999999915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243">
        <f>SUM('Mau A1'!M371:M390)</f>
        <v>382.4</v>
      </c>
      <c r="E29" s="186">
        <f>SUM('Mau A1'!N371:N390)</f>
        <v>43.5</v>
      </c>
      <c r="F29" s="186">
        <f>SUM('Mau A1'!O371:O390)</f>
        <v>0</v>
      </c>
      <c r="G29" s="186">
        <f>SUM('Mau A1'!P371:P390)</f>
        <v>425.9</v>
      </c>
      <c r="H29" s="186">
        <f>SUM('Mau A1'!Q371:Q390)</f>
        <v>391</v>
      </c>
      <c r="I29" s="186">
        <f>SUM('Mau A1'!R371:R390)</f>
        <v>232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179.4</v>
      </c>
      <c r="N29" s="186">
        <f>SUM('Mau A1'!Z371:Z390)</f>
        <v>-34.1</v>
      </c>
      <c r="O29" s="186">
        <f>SUM('Mau A1'!AA371:AA390)</f>
        <v>-40</v>
      </c>
      <c r="P29" s="187">
        <f>SUM('Mau A1'!AC371:AC390)</f>
        <v>105.30000000000001</v>
      </c>
      <c r="Q29" s="186">
        <f>SUM('Mau A1'!AB371:AB390)</f>
        <v>73.400000000000006</v>
      </c>
      <c r="R29" s="241">
        <f t="shared" si="0"/>
        <v>178.70000000000002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243">
        <f>SUM('Mau A1'!M391:M410)</f>
        <v>331.8</v>
      </c>
      <c r="E30" s="186">
        <f>SUM('Mau A1'!N391:N410)</f>
        <v>0</v>
      </c>
      <c r="F30" s="186">
        <f>SUM('Mau A1'!O391:O410)</f>
        <v>9</v>
      </c>
      <c r="G30" s="186">
        <f>SUM('Mau A1'!P391:P410)</f>
        <v>340.8</v>
      </c>
      <c r="H30" s="186">
        <f>SUM('Mau A1'!Q391:Q410)</f>
        <v>351</v>
      </c>
      <c r="I30" s="186">
        <f>SUM('Mau A1'!R391:R410)</f>
        <v>196.8</v>
      </c>
      <c r="J30" s="186">
        <f>SUM('Mau A1'!T391:T410)</f>
        <v>218.9</v>
      </c>
      <c r="K30" s="186">
        <f>SUM('Mau A1'!V391:V410)</f>
        <v>403.4</v>
      </c>
      <c r="L30" s="186">
        <f>SUM('Mau A1'!X391:X410)</f>
        <v>291</v>
      </c>
      <c r="M30" s="186">
        <f>SUM('Mau A1'!Y391:Y410)</f>
        <v>121.9</v>
      </c>
      <c r="N30" s="186">
        <f>SUM('Mau A1'!Z391:Z410)</f>
        <v>-16.399999999999999</v>
      </c>
      <c r="O30" s="186">
        <f>SUM('Mau A1'!AA391:AA410)</f>
        <v>-29.4</v>
      </c>
      <c r="P30" s="187">
        <f>SUM('Mau A1'!AC391:AC410)</f>
        <v>76.099999999999994</v>
      </c>
      <c r="Q30" s="186">
        <f>SUM('Mau A1'!AB391:AB410)</f>
        <v>60.5</v>
      </c>
      <c r="R30" s="241">
        <f t="shared" si="0"/>
        <v>136.6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243">
        <f>SUM('Mau A1'!M411:M430)</f>
        <v>289.8</v>
      </c>
      <c r="E31" s="186">
        <f>SUM('Mau A1'!N411:N430)</f>
        <v>83.84</v>
      </c>
      <c r="F31" s="186">
        <f>SUM('Mau A1'!O411:O430)</f>
        <v>0</v>
      </c>
      <c r="G31" s="186">
        <f>SUM('Mau A1'!P411:P430)</f>
        <v>373.64</v>
      </c>
      <c r="H31" s="186">
        <f>SUM('Mau A1'!Q411:Q430)</f>
        <v>611</v>
      </c>
      <c r="I31" s="186">
        <f>SUM('Mau A1'!R411:R430)</f>
        <v>349.3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147.4</v>
      </c>
      <c r="N31" s="186">
        <f>SUM('Mau A1'!Z411:Z430)</f>
        <v>34.700000000000003</v>
      </c>
      <c r="O31" s="186">
        <f>SUM('Mau A1'!AA411:AA430)</f>
        <v>-3.3</v>
      </c>
      <c r="P31" s="187">
        <f>SUM('Mau A1'!AC411:AC430)</f>
        <v>178.8</v>
      </c>
      <c r="Q31" s="186">
        <f>SUM('Mau A1'!AB411:AB430)</f>
        <v>173.6</v>
      </c>
      <c r="R31" s="241">
        <f t="shared" si="0"/>
        <v>352.4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243">
        <f>SUM('Mau A1'!M431:M450)</f>
        <v>454.09999999999997</v>
      </c>
      <c r="E32" s="186">
        <f>SUM('Mau A1'!N431:N450)</f>
        <v>0</v>
      </c>
      <c r="F32" s="186">
        <f>SUM('Mau A1'!O431:O450)</f>
        <v>0</v>
      </c>
      <c r="G32" s="186">
        <f>SUM('Mau A1'!P431:P450)</f>
        <v>454.09999999999997</v>
      </c>
      <c r="H32" s="186">
        <f>SUM('Mau A1'!Q431:Q450)</f>
        <v>196</v>
      </c>
      <c r="I32" s="186">
        <f>SUM('Mau A1'!R431:R450)</f>
        <v>283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194.1</v>
      </c>
      <c r="N32" s="186">
        <f>SUM('Mau A1'!Z431:Z450)</f>
        <v>-95</v>
      </c>
      <c r="O32" s="186">
        <f>SUM('Mau A1'!AA431:AA450)</f>
        <v>-24.1</v>
      </c>
      <c r="P32" s="187">
        <f>SUM('Mau A1'!AC431:AC450)</f>
        <v>75</v>
      </c>
      <c r="Q32" s="186">
        <f>SUM('Mau A1'!AB431:AB450)</f>
        <v>0</v>
      </c>
      <c r="R32" s="241">
        <f t="shared" si="0"/>
        <v>75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243">
        <f>SUM('Mau A1'!M451:M470)</f>
        <v>372</v>
      </c>
      <c r="E33" s="186">
        <f>SUM('Mau A1'!N451:N470)</f>
        <v>124</v>
      </c>
      <c r="F33" s="186">
        <f>SUM('Mau A1'!O451:O470)</f>
        <v>0</v>
      </c>
      <c r="G33" s="186">
        <f>SUM('Mau A1'!P451:P470)</f>
        <v>496</v>
      </c>
      <c r="H33" s="186">
        <f>SUM('Mau A1'!Q451:Q470)</f>
        <v>260</v>
      </c>
      <c r="I33" s="186">
        <f>SUM('Mau A1'!R451:R470)</f>
        <v>251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310</v>
      </c>
      <c r="N33" s="186">
        <f>SUM('Mau A1'!Z451:Z470)</f>
        <v>-75</v>
      </c>
      <c r="O33" s="186">
        <f>SUM('Mau A1'!AA451:AA470)</f>
        <v>-34.1</v>
      </c>
      <c r="P33" s="187">
        <f>SUM('Mau A1'!AC451:AC470)</f>
        <v>200.9</v>
      </c>
      <c r="Q33" s="186">
        <f>SUM('Mau A1'!AB451:AB470)</f>
        <v>79.7</v>
      </c>
      <c r="R33" s="241">
        <f t="shared" si="0"/>
        <v>280.60000000000002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243">
        <f>SUM('Mau A1'!M471:M490)</f>
        <v>370</v>
      </c>
      <c r="E34" s="186">
        <f>SUM('Mau A1'!N471:N490)</f>
        <v>43.5</v>
      </c>
      <c r="F34" s="186">
        <f>SUM('Mau A1'!O471:O490)</f>
        <v>0</v>
      </c>
      <c r="G34" s="186">
        <f>SUM('Mau A1'!P471:P490)</f>
        <v>413.5</v>
      </c>
      <c r="H34" s="186">
        <f>SUM('Mau A1'!Q471:Q490)</f>
        <v>458</v>
      </c>
      <c r="I34" s="186">
        <f>SUM('Mau A1'!R471:R490)</f>
        <v>287.5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167</v>
      </c>
      <c r="N34" s="186">
        <f>SUM('Mau A1'!Z471:Z490)</f>
        <v>-13.1</v>
      </c>
      <c r="O34" s="186">
        <f>SUM('Mau A1'!AA471:AA490)</f>
        <v>-22.7</v>
      </c>
      <c r="P34" s="187">
        <f>SUM('Mau A1'!AC471:AC490)</f>
        <v>131.20000000000002</v>
      </c>
      <c r="Q34" s="186">
        <f>SUM('Mau A1'!AB471:AB490)</f>
        <v>15.2</v>
      </c>
      <c r="R34" s="241">
        <f t="shared" si="0"/>
        <v>146.4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243">
        <f>SUM('Mau A1'!M491:M510)</f>
        <v>371.7</v>
      </c>
      <c r="E35" s="186">
        <f>SUM('Mau A1'!N491:N510)</f>
        <v>21.75</v>
      </c>
      <c r="F35" s="186">
        <f>SUM('Mau A1'!O491:O510)</f>
        <v>0</v>
      </c>
      <c r="G35" s="186">
        <f>SUM('Mau A1'!P491:P510)</f>
        <v>393.45</v>
      </c>
      <c r="H35" s="186">
        <f>SUM('Mau A1'!Q491:Q510)</f>
        <v>341</v>
      </c>
      <c r="I35" s="186">
        <f>SUM('Mau A1'!R491:R510)</f>
        <v>275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125.3</v>
      </c>
      <c r="N35" s="186">
        <f>SUM('Mau A1'!Z491:Z510)</f>
        <v>-49.7</v>
      </c>
      <c r="O35" s="186">
        <f>SUM('Mau A1'!AA491:AA510)</f>
        <v>-26.6</v>
      </c>
      <c r="P35" s="187">
        <f>SUM('Mau A1'!AC491:AC510)</f>
        <v>48.999999999999993</v>
      </c>
      <c r="Q35" s="186">
        <f>SUM('Mau A1'!AB491:AB510)</f>
        <v>6.3</v>
      </c>
      <c r="R35" s="241">
        <f t="shared" si="0"/>
        <v>55.29999999999999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243">
        <f>SUM('Mau A1'!M511:M530)</f>
        <v>432.2</v>
      </c>
      <c r="E36" s="186">
        <f>SUM('Mau A1'!N511:N530)</f>
        <v>0</v>
      </c>
      <c r="F36" s="186">
        <f>SUM('Mau A1'!O511:O530)</f>
        <v>0</v>
      </c>
      <c r="G36" s="186">
        <f>SUM('Mau A1'!P511:P530)</f>
        <v>432.2</v>
      </c>
      <c r="H36" s="186">
        <f>SUM('Mau A1'!Q511:Q530)</f>
        <v>99</v>
      </c>
      <c r="I36" s="186">
        <f>SUM('Mau A1'!R511:R530)</f>
        <v>310.10000000000002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142.19999999999999</v>
      </c>
      <c r="N36" s="186">
        <f>SUM('Mau A1'!Z511:Z530)</f>
        <v>-125.3</v>
      </c>
      <c r="O36" s="186">
        <f>SUM('Mau A1'!AA511:AA530)</f>
        <v>-15.6</v>
      </c>
      <c r="P36" s="187">
        <f>SUM('Mau A1'!AC511:AC530)</f>
        <v>1.2999999999999918</v>
      </c>
      <c r="Q36" s="186">
        <f>SUM('Mau A1'!AB511:AB530)</f>
        <v>0</v>
      </c>
      <c r="R36" s="241">
        <f t="shared" si="0"/>
        <v>1.2999999999999918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243">
        <f>SUM('Mau A1'!M531:M550)</f>
        <v>470.3</v>
      </c>
      <c r="E37" s="186">
        <f>SUM('Mau A1'!N531:N550)</f>
        <v>39</v>
      </c>
      <c r="F37" s="186">
        <f>SUM('Mau A1'!O531:O550)</f>
        <v>0</v>
      </c>
      <c r="G37" s="186">
        <f>SUM('Mau A1'!P531:P550)</f>
        <v>509.3</v>
      </c>
      <c r="H37" s="186">
        <f>SUM('Mau A1'!Q531:Q550)</f>
        <v>150</v>
      </c>
      <c r="I37" s="186">
        <f>SUM('Mau A1'!R531:R550)</f>
        <v>267.5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509.3</v>
      </c>
      <c r="N37" s="186">
        <f>SUM('Mau A1'!Z531:Z550)</f>
        <v>-109.4</v>
      </c>
      <c r="O37" s="186">
        <f>SUM('Mau A1'!AA531:AA550)</f>
        <v>-28.9</v>
      </c>
      <c r="P37" s="187">
        <f>SUM('Mau A1'!AC531:AC550)</f>
        <v>371</v>
      </c>
      <c r="Q37" s="186">
        <f>SUM('Mau A1'!AB531:AB550)</f>
        <v>0</v>
      </c>
      <c r="R37" s="241">
        <f t="shared" si="0"/>
        <v>371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243">
        <f>SUM('Mau A1'!M551:M570)</f>
        <v>483.70000000000005</v>
      </c>
      <c r="E38" s="186">
        <f>SUM('Mau A1'!N551:N570)</f>
        <v>58</v>
      </c>
      <c r="F38" s="186">
        <f>SUM('Mau A1'!O551:O570)</f>
        <v>0</v>
      </c>
      <c r="G38" s="186">
        <f>SUM('Mau A1'!P551:P570)</f>
        <v>541.70000000000005</v>
      </c>
      <c r="H38" s="186">
        <f>SUM('Mau A1'!Q551:Q570)</f>
        <v>238</v>
      </c>
      <c r="I38" s="186">
        <f>SUM('Mau A1'!R551:R570)</f>
        <v>340.5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309.7</v>
      </c>
      <c r="N38" s="186">
        <f>SUM('Mau A1'!Z551:Z570)</f>
        <v>-81.900000000000006</v>
      </c>
      <c r="O38" s="186">
        <f>SUM('Mau A1'!AA551:AA570)</f>
        <v>-6.1</v>
      </c>
      <c r="P38" s="187">
        <f>SUM('Mau A1'!AC551:AC570)</f>
        <v>221.7</v>
      </c>
      <c r="Q38" s="186">
        <f>SUM('Mau A1'!AB551:AB570)</f>
        <v>19.8</v>
      </c>
      <c r="R38" s="241">
        <f t="shared" si="0"/>
        <v>241.5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243">
        <f>SUM('Mau A1'!M571:M590)</f>
        <v>449.10000000000008</v>
      </c>
      <c r="E39" s="186">
        <f>SUM('Mau A1'!N571:N590)</f>
        <v>52</v>
      </c>
      <c r="F39" s="186">
        <f>SUM('Mau A1'!O571:O590)</f>
        <v>0</v>
      </c>
      <c r="G39" s="186">
        <f>SUM('Mau A1'!P571:P590)</f>
        <v>501.10000000000008</v>
      </c>
      <c r="H39" s="186">
        <f>SUM('Mau A1'!Q571:Q590)</f>
        <v>73</v>
      </c>
      <c r="I39" s="186">
        <f>SUM('Mau A1'!R571:R590)</f>
        <v>372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293.10000000000002</v>
      </c>
      <c r="N39" s="186">
        <f>SUM('Mau A1'!Z571:Z590)</f>
        <v>-133.4</v>
      </c>
      <c r="O39" s="186">
        <f>SUM('Mau A1'!AA571:AA590)</f>
        <v>3.8</v>
      </c>
      <c r="P39" s="187">
        <f>SUM('Mau A1'!AC571:AC590)</f>
        <v>163.50000000000003</v>
      </c>
      <c r="Q39" s="186">
        <f>SUM('Mau A1'!AB571:AB590)</f>
        <v>44.8</v>
      </c>
      <c r="R39" s="241">
        <f t="shared" si="0"/>
        <v>208.3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243">
        <f>SUM('Mau A1'!M591:M610)</f>
        <v>417.6</v>
      </c>
      <c r="E40" s="186">
        <f>SUM('Mau A1'!N591:N610)</f>
        <v>46.5</v>
      </c>
      <c r="F40" s="186">
        <f>SUM('Mau A1'!O591:O610)</f>
        <v>0</v>
      </c>
      <c r="G40" s="186">
        <f>SUM('Mau A1'!P591:P610)</f>
        <v>464.1</v>
      </c>
      <c r="H40" s="186">
        <f>SUM('Mau A1'!Q591:Q610)</f>
        <v>354</v>
      </c>
      <c r="I40" s="186">
        <f>SUM('Mau A1'!R591:R610)</f>
        <v>338.7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200.6</v>
      </c>
      <c r="N40" s="186">
        <f>SUM('Mau A1'!Z591:Z610)</f>
        <v>-45.6</v>
      </c>
      <c r="O40" s="186">
        <f>SUM('Mau A1'!AA591:AA610)</f>
        <v>-6.7</v>
      </c>
      <c r="P40" s="187">
        <f>SUM('Mau A1'!AC591:AC610)</f>
        <v>148.30000000000001</v>
      </c>
      <c r="Q40" s="186">
        <f>SUM('Mau A1'!AB591:AB610)</f>
        <v>39.799999999999997</v>
      </c>
      <c r="R40" s="241">
        <f t="shared" si="0"/>
        <v>188.10000000000002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243">
        <f>SUM('Mau A1'!M611:M630)</f>
        <v>370</v>
      </c>
      <c r="E41" s="186">
        <f>SUM('Mau A1'!N611:N630)</f>
        <v>39</v>
      </c>
      <c r="F41" s="186">
        <f>SUM('Mau A1'!O611:O630)</f>
        <v>0</v>
      </c>
      <c r="G41" s="186">
        <f>SUM('Mau A1'!P611:P630)</f>
        <v>409</v>
      </c>
      <c r="H41" s="186">
        <f>SUM('Mau A1'!Q611:Q630)</f>
        <v>52</v>
      </c>
      <c r="I41" s="186">
        <f>SUM('Mau A1'!R611:R630)</f>
        <v>312.8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188</v>
      </c>
      <c r="N41" s="186">
        <f>SUM('Mau A1'!Z611:Z630)</f>
        <v>-140</v>
      </c>
      <c r="O41" s="186">
        <f>SUM('Mau A1'!AA611:AA630)</f>
        <v>-14.8</v>
      </c>
      <c r="P41" s="187">
        <f>SUM('Mau A1'!AC611:AC630)</f>
        <v>33.200000000000003</v>
      </c>
      <c r="Q41" s="186">
        <f>SUM('Mau A1'!AB611:AB630)</f>
        <v>100.2</v>
      </c>
      <c r="R41" s="241">
        <f t="shared" si="0"/>
        <v>133.4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243">
        <f>SUM('Mau A1'!M631:M650)</f>
        <v>423.20000000000005</v>
      </c>
      <c r="E42" s="186">
        <f>SUM('Mau A1'!N631:N650)</f>
        <v>43.5</v>
      </c>
      <c r="F42" s="186">
        <f>SUM('Mau A1'!O631:O650)</f>
        <v>0</v>
      </c>
      <c r="G42" s="186">
        <f>SUM('Mau A1'!P631:P650)</f>
        <v>466.70000000000005</v>
      </c>
      <c r="H42" s="186">
        <f>SUM('Mau A1'!Q631:Q650)</f>
        <v>36</v>
      </c>
      <c r="I42" s="186">
        <f>SUM('Mau A1'!R631:R650)</f>
        <v>357.9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220.2</v>
      </c>
      <c r="N42" s="186">
        <f>SUM('Mau A1'!Z631:Z650)</f>
        <v>-145</v>
      </c>
      <c r="O42" s="186">
        <f>SUM('Mau A1'!AA631:AA650)</f>
        <v>-0.7</v>
      </c>
      <c r="P42" s="187">
        <f>SUM('Mau A1'!AC631:AC650)</f>
        <v>74.499999999999986</v>
      </c>
      <c r="Q42" s="186">
        <f>SUM('Mau A1'!AB631:AB650)</f>
        <v>44.8</v>
      </c>
      <c r="R42" s="241">
        <f t="shared" si="0"/>
        <v>119.29999999999998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243">
        <f>SUM('Mau A1'!M651:M670)</f>
        <v>443.6</v>
      </c>
      <c r="E43" s="186">
        <f>SUM('Mau A1'!N651:N670)</f>
        <v>21.75</v>
      </c>
      <c r="F43" s="186">
        <f>SUM('Mau A1'!O651:O670)</f>
        <v>0</v>
      </c>
      <c r="G43" s="186">
        <f>SUM('Mau A1'!P651:P670)</f>
        <v>465.35</v>
      </c>
      <c r="H43" s="186">
        <f>SUM('Mau A1'!Q651:Q670)</f>
        <v>9</v>
      </c>
      <c r="I43" s="186">
        <f>SUM('Mau A1'!R651:R670)</f>
        <v>263.2</v>
      </c>
      <c r="J43" s="186">
        <f>SUM('Mau A1'!T651:T670)</f>
        <v>263.3</v>
      </c>
      <c r="K43" s="186">
        <f>SUM('Mau A1'!V651:V670)</f>
        <v>491.5</v>
      </c>
      <c r="L43" s="186">
        <f>SUM('Mau A1'!X651:X670)</f>
        <v>360</v>
      </c>
      <c r="M43" s="186">
        <f>SUM('Mau A1'!Y651:Y670)</f>
        <v>202.1</v>
      </c>
      <c r="N43" s="186">
        <f>SUM('Mau A1'!Z651:Z670)</f>
        <v>-150.80000000000001</v>
      </c>
      <c r="O43" s="186">
        <f>SUM('Mau A1'!AA651:AA670)</f>
        <v>-30.3</v>
      </c>
      <c r="P43" s="187">
        <f>SUM('Mau A1'!AC651:AC670)</f>
        <v>20.999999999999982</v>
      </c>
      <c r="Q43" s="186">
        <f>SUM('Mau A1'!AB651:AB670)</f>
        <v>0</v>
      </c>
      <c r="R43" s="241">
        <f t="shared" si="0"/>
        <v>20.999999999999982</v>
      </c>
    </row>
    <row r="44" spans="1:18" s="130" customFormat="1" ht="18" customHeight="1" x14ac:dyDescent="0.2">
      <c r="A44" s="131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243">
        <f>SUM('Mau A1'!M671:M690)</f>
        <v>487.4</v>
      </c>
      <c r="E44" s="186">
        <f>SUM('Mau A1'!N671:N690)</f>
        <v>0</v>
      </c>
      <c r="F44" s="186">
        <f>SUM('Mau A1'!O671:O690)</f>
        <v>0</v>
      </c>
      <c r="G44" s="186">
        <f>SUM('Mau A1'!P671:P690)</f>
        <v>487.4</v>
      </c>
      <c r="H44" s="186">
        <f>SUM('Mau A1'!Q671:Q690)</f>
        <v>0</v>
      </c>
      <c r="I44" s="186">
        <f>SUM('Mau A1'!R671:R690)</f>
        <v>230.6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177.4</v>
      </c>
      <c r="N44" s="186">
        <f>SUM('Mau A1'!Z671:Z690)</f>
        <v>-156.30000000000001</v>
      </c>
      <c r="O44" s="186">
        <f>SUM('Mau A1'!AA671:AA690)</f>
        <v>-40.4</v>
      </c>
      <c r="P44" s="187">
        <f>SUM('Mau A1'!AC671:AC690)</f>
        <v>-19.300000000000004</v>
      </c>
      <c r="Q44" s="186">
        <f>SUM('Mau A1'!AB671:AB690)</f>
        <v>0</v>
      </c>
      <c r="R44" s="241">
        <f t="shared" si="0"/>
        <v>-19.300000000000004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30</v>
      </c>
      <c r="E45" s="186">
        <f>SUM('Mau A1'!N691:N710)</f>
        <v>0</v>
      </c>
      <c r="F45" s="186">
        <f>SUM('Mau A1'!O691:O710)</f>
        <v>0</v>
      </c>
      <c r="G45" s="186">
        <f>SUM('Mau A1'!P691:P710)</f>
        <v>30</v>
      </c>
      <c r="H45" s="186">
        <f>SUM('Mau A1'!Q691:Q710)</f>
        <v>0</v>
      </c>
      <c r="I45" s="186">
        <f>SUM('Mau A1'!R691:R710)</f>
        <v>11.8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-32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-32</v>
      </c>
      <c r="Q45" s="186">
        <f>SUM('Mau A1'!AB691:AB710)</f>
        <v>0</v>
      </c>
      <c r="R45" s="241">
        <f t="shared" si="0"/>
        <v>-32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69.3</v>
      </c>
      <c r="E46" s="186">
        <f>SUM('Mau A1'!N711:N730)</f>
        <v>0</v>
      </c>
      <c r="F46" s="186">
        <f>SUM('Mau A1'!O711:O730)</f>
        <v>0</v>
      </c>
      <c r="G46" s="186">
        <f>SUM('Mau A1'!P711:P730)</f>
        <v>69.3</v>
      </c>
      <c r="H46" s="186">
        <f>SUM('Mau A1'!Q711:Q730)</f>
        <v>0</v>
      </c>
      <c r="I46" s="186">
        <f>SUM('Mau A1'!R711:R730)</f>
        <v>108.8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-8.1999999999999993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-8.1999999999999993</v>
      </c>
      <c r="Q46" s="186">
        <f>SUM('Mau A1'!AB711:AB730)</f>
        <v>0</v>
      </c>
      <c r="R46" s="241">
        <f t="shared" si="0"/>
        <v>-8.1999999999999993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105</v>
      </c>
      <c r="E47" s="186">
        <f>SUM('Mau A1'!N731:N750)</f>
        <v>0</v>
      </c>
      <c r="F47" s="186">
        <f>SUM('Mau A1'!O731:O750)</f>
        <v>0</v>
      </c>
      <c r="G47" s="186">
        <f>SUM('Mau A1'!P731:P750)</f>
        <v>105</v>
      </c>
      <c r="H47" s="186">
        <f>SUM('Mau A1'!Q731:Q750)</f>
        <v>0</v>
      </c>
      <c r="I47" s="186">
        <f>SUM('Mau A1'!R731:R750)</f>
        <v>35.200000000000003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12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12</v>
      </c>
      <c r="Q47" s="186">
        <f>SUM('Mau A1'!AB731:AB750)</f>
        <v>0</v>
      </c>
      <c r="R47" s="241">
        <f t="shared" si="0"/>
        <v>12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72</v>
      </c>
      <c r="E48" s="186">
        <f>SUM('Mau A1'!N751:N770)</f>
        <v>0</v>
      </c>
      <c r="F48" s="186">
        <f>SUM('Mau A1'!O751:O770)</f>
        <v>0</v>
      </c>
      <c r="G48" s="186">
        <f>SUM('Mau A1'!P751:P770)</f>
        <v>72</v>
      </c>
      <c r="H48" s="186">
        <f>SUM('Mau A1'!Q751:Q770)</f>
        <v>0</v>
      </c>
      <c r="I48" s="186">
        <f>SUM('Mau A1'!R751:R770)</f>
        <v>53.8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-15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-15</v>
      </c>
      <c r="Q48" s="186">
        <f>SUM('Mau A1'!AB751:AB770)</f>
        <v>0</v>
      </c>
      <c r="R48" s="241">
        <f t="shared" si="0"/>
        <v>-15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401" t="s">
        <v>27</v>
      </c>
      <c r="B52" s="402"/>
      <c r="C52" s="402"/>
      <c r="D52" s="189">
        <f t="shared" ref="D52:P52" si="1">SUM(D11:D51)</f>
        <v>13623.300000000003</v>
      </c>
      <c r="E52" s="189">
        <f t="shared" si="1"/>
        <v>1339.19</v>
      </c>
      <c r="F52" s="189">
        <f t="shared" si="1"/>
        <v>37.200000000000003</v>
      </c>
      <c r="G52" s="189">
        <f t="shared" si="1"/>
        <v>14999.690000000002</v>
      </c>
      <c r="H52" s="189">
        <f t="shared" si="1"/>
        <v>7927</v>
      </c>
      <c r="I52" s="189">
        <f t="shared" si="1"/>
        <v>8969.2000000000007</v>
      </c>
      <c r="J52" s="189">
        <f t="shared" si="1"/>
        <v>8393.8999999999978</v>
      </c>
      <c r="K52" s="189">
        <f t="shared" si="1"/>
        <v>16593.800000000003</v>
      </c>
      <c r="L52" s="189">
        <f t="shared" si="1"/>
        <v>12094</v>
      </c>
      <c r="M52" s="189">
        <f t="shared" si="1"/>
        <v>6606.0000000000018</v>
      </c>
      <c r="N52" s="189">
        <f t="shared" si="1"/>
        <v>-2708.5000000000005</v>
      </c>
      <c r="O52" s="189">
        <f t="shared" si="1"/>
        <v>-1042.3000000000002</v>
      </c>
      <c r="P52" s="189">
        <f t="shared" si="1"/>
        <v>2855.2</v>
      </c>
      <c r="Q52" s="200">
        <f>SUM(Q11:Q51)</f>
        <v>1224.8999999999999</v>
      </c>
      <c r="R52" s="200">
        <f>SUM(R11:R51)</f>
        <v>4080.1000000000004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167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141</v>
      </c>
    </row>
    <row r="56" spans="1:18" x14ac:dyDescent="0.3">
      <c r="A56" s="422" t="s">
        <v>28</v>
      </c>
      <c r="B56" s="422"/>
      <c r="E56" s="143" t="s">
        <v>156</v>
      </c>
      <c r="F56" s="25"/>
      <c r="G56" s="143"/>
      <c r="I56" s="143" t="s">
        <v>155</v>
      </c>
      <c r="K56" s="17"/>
      <c r="M56" s="143" t="s">
        <v>98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zoomScale="55" zoomScaleNormal="55" workbookViewId="0">
      <selection activeCell="A8" sqref="A8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30</v>
      </c>
    </row>
    <row r="2" spans="1:10" s="50" customFormat="1" ht="23.25" customHeight="1" x14ac:dyDescent="0.3">
      <c r="A2" s="432" t="s">
        <v>143</v>
      </c>
      <c r="B2" s="432"/>
      <c r="C2" s="432"/>
      <c r="D2" s="432"/>
      <c r="E2" s="435" t="s">
        <v>12</v>
      </c>
      <c r="F2" s="435"/>
      <c r="G2" s="435"/>
      <c r="H2" s="435"/>
      <c r="I2" s="435"/>
      <c r="J2" s="435"/>
    </row>
    <row r="3" spans="1:10" s="50" customFormat="1" ht="34.5" customHeight="1" x14ac:dyDescent="0.3">
      <c r="A3" s="433" t="s">
        <v>144</v>
      </c>
      <c r="B3" s="434"/>
      <c r="C3" s="434"/>
      <c r="D3" s="434"/>
      <c r="E3" s="436" t="s">
        <v>13</v>
      </c>
      <c r="F3" s="436"/>
      <c r="G3" s="436"/>
      <c r="H3" s="436"/>
      <c r="I3" s="436"/>
      <c r="J3" s="436"/>
    </row>
    <row r="5" spans="1:10" ht="23.25" customHeight="1" x14ac:dyDescent="0.3">
      <c r="A5" s="431" t="s">
        <v>31</v>
      </c>
      <c r="B5" s="431"/>
      <c r="C5" s="431"/>
      <c r="D5" s="431"/>
      <c r="E5" s="431"/>
      <c r="F5" s="431"/>
      <c r="G5" s="431"/>
      <c r="H5" s="431"/>
      <c r="I5" s="431"/>
      <c r="J5" s="431"/>
    </row>
    <row r="6" spans="1:10" ht="23.25" customHeight="1" x14ac:dyDescent="0.3">
      <c r="A6" s="431" t="s">
        <v>148</v>
      </c>
      <c r="B6" s="431"/>
      <c r="C6" s="431"/>
      <c r="D6" s="431"/>
      <c r="E6" s="431"/>
      <c r="F6" s="431"/>
      <c r="G6" s="431"/>
      <c r="H6" s="431"/>
      <c r="I6" s="431"/>
      <c r="J6" s="431"/>
    </row>
    <row r="7" spans="1:10" ht="23.25" customHeight="1" x14ac:dyDescent="0.3">
      <c r="A7" s="431" t="s">
        <v>572</v>
      </c>
      <c r="B7" s="431"/>
      <c r="C7" s="431"/>
      <c r="D7" s="431"/>
      <c r="E7" s="431"/>
      <c r="F7" s="431"/>
      <c r="G7" s="431"/>
      <c r="H7" s="431"/>
      <c r="I7" s="431"/>
      <c r="J7" s="431"/>
    </row>
    <row r="8" spans="1:10" x14ac:dyDescent="0.25">
      <c r="I8" s="48"/>
    </row>
    <row r="9" spans="1:10" ht="38.25" customHeight="1" x14ac:dyDescent="0.25">
      <c r="A9" s="441" t="s">
        <v>0</v>
      </c>
      <c r="B9" s="447" t="s">
        <v>183</v>
      </c>
      <c r="C9" s="448"/>
      <c r="D9" s="438" t="s">
        <v>32</v>
      </c>
      <c r="E9" s="439"/>
      <c r="F9" s="439"/>
      <c r="G9" s="439"/>
      <c r="H9" s="440"/>
      <c r="I9" s="443" t="s">
        <v>33</v>
      </c>
      <c r="J9" s="445" t="s">
        <v>34</v>
      </c>
    </row>
    <row r="10" spans="1:10" ht="29.25" customHeight="1" x14ac:dyDescent="0.25">
      <c r="A10" s="442"/>
      <c r="B10" s="449"/>
      <c r="C10" s="450"/>
      <c r="D10" s="169" t="s">
        <v>544</v>
      </c>
      <c r="E10" s="169">
        <v>42106</v>
      </c>
      <c r="F10" s="169" t="s">
        <v>545</v>
      </c>
      <c r="G10" s="169" t="s">
        <v>546</v>
      </c>
      <c r="H10" s="169" t="s">
        <v>547</v>
      </c>
      <c r="I10" s="444"/>
      <c r="J10" s="446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35</v>
      </c>
      <c r="E11" s="29"/>
      <c r="F11" s="29" t="s">
        <v>35</v>
      </c>
      <c r="G11" s="29" t="s">
        <v>35</v>
      </c>
      <c r="H11" s="29" t="s">
        <v>35</v>
      </c>
      <c r="I11" s="205">
        <f t="shared" ref="I11:I16" si="0">COUNTIF(D11:H11,"X")*4</f>
        <v>16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 t="s">
        <v>35</v>
      </c>
      <c r="E12" s="29" t="s">
        <v>35</v>
      </c>
      <c r="F12" s="29" t="s">
        <v>35</v>
      </c>
      <c r="G12" s="29"/>
      <c r="H12" s="29" t="s">
        <v>35</v>
      </c>
      <c r="I12" s="205">
        <f t="shared" si="0"/>
        <v>16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 t="s">
        <v>35</v>
      </c>
      <c r="E13" s="29" t="s">
        <v>35</v>
      </c>
      <c r="F13" s="29" t="s">
        <v>35</v>
      </c>
      <c r="G13" s="29"/>
      <c r="H13" s="29" t="s">
        <v>35</v>
      </c>
      <c r="I13" s="205">
        <f t="shared" si="0"/>
        <v>16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 t="s">
        <v>35</v>
      </c>
      <c r="E14" s="29"/>
      <c r="F14" s="29" t="s">
        <v>35</v>
      </c>
      <c r="G14" s="29" t="s">
        <v>35</v>
      </c>
      <c r="H14" s="29" t="s">
        <v>35</v>
      </c>
      <c r="I14" s="205">
        <f t="shared" si="0"/>
        <v>16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 t="s">
        <v>35</v>
      </c>
      <c r="E15" s="29" t="s">
        <v>35</v>
      </c>
      <c r="F15" s="29" t="s">
        <v>35</v>
      </c>
      <c r="G15" s="29" t="s">
        <v>35</v>
      </c>
      <c r="H15" s="29" t="s">
        <v>35</v>
      </c>
      <c r="I15" s="205">
        <f t="shared" si="0"/>
        <v>20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 t="s">
        <v>35</v>
      </c>
      <c r="E16" s="29" t="s">
        <v>35</v>
      </c>
      <c r="F16" s="29" t="s">
        <v>35</v>
      </c>
      <c r="G16" s="29"/>
      <c r="H16" s="29" t="s">
        <v>35</v>
      </c>
      <c r="I16" s="205">
        <f t="shared" si="0"/>
        <v>16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 t="s">
        <v>35</v>
      </c>
      <c r="E17" s="29" t="s">
        <v>35</v>
      </c>
      <c r="F17" s="29" t="s">
        <v>35</v>
      </c>
      <c r="G17" s="29"/>
      <c r="H17" s="29" t="s">
        <v>35</v>
      </c>
      <c r="I17" s="205">
        <f t="shared" ref="I17:I22" si="1">COUNTIF(D17:H17,"X")*4</f>
        <v>16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 t="s">
        <v>35</v>
      </c>
      <c r="E18" s="29" t="s">
        <v>35</v>
      </c>
      <c r="F18" s="29" t="s">
        <v>35</v>
      </c>
      <c r="G18" s="29"/>
      <c r="H18" s="29" t="s">
        <v>35</v>
      </c>
      <c r="I18" s="205">
        <f t="shared" si="1"/>
        <v>16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 t="s">
        <v>35</v>
      </c>
      <c r="E19" s="29" t="s">
        <v>35</v>
      </c>
      <c r="F19" s="29" t="s">
        <v>35</v>
      </c>
      <c r="G19" s="29" t="s">
        <v>35</v>
      </c>
      <c r="H19" s="29" t="s">
        <v>35</v>
      </c>
      <c r="I19" s="205">
        <f t="shared" si="1"/>
        <v>20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 t="s">
        <v>35</v>
      </c>
      <c r="E20" s="29" t="s">
        <v>35</v>
      </c>
      <c r="F20" s="29" t="s">
        <v>35</v>
      </c>
      <c r="G20" s="29" t="s">
        <v>35</v>
      </c>
      <c r="H20" s="29"/>
      <c r="I20" s="205">
        <f t="shared" si="1"/>
        <v>16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 t="s">
        <v>35</v>
      </c>
      <c r="E21" s="29" t="s">
        <v>35</v>
      </c>
      <c r="F21" s="29" t="s">
        <v>35</v>
      </c>
      <c r="G21" s="29" t="s">
        <v>35</v>
      </c>
      <c r="H21" s="29" t="s">
        <v>35</v>
      </c>
      <c r="I21" s="205">
        <f t="shared" si="1"/>
        <v>20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 t="s">
        <v>35</v>
      </c>
      <c r="E22" s="29" t="s">
        <v>35</v>
      </c>
      <c r="F22" s="29" t="s">
        <v>35</v>
      </c>
      <c r="G22" s="29" t="s">
        <v>35</v>
      </c>
      <c r="H22" s="29"/>
      <c r="I22" s="205">
        <f t="shared" si="1"/>
        <v>16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 t="s">
        <v>35</v>
      </c>
      <c r="E23" s="29" t="s">
        <v>35</v>
      </c>
      <c r="F23" s="29" t="s">
        <v>35</v>
      </c>
      <c r="G23" s="29"/>
      <c r="H23" s="29"/>
      <c r="I23" s="205">
        <f t="shared" ref="I23:I34" si="2">COUNTIF(D23:H23,"X")*4</f>
        <v>12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 t="s">
        <v>35</v>
      </c>
      <c r="G24" s="29" t="s">
        <v>35</v>
      </c>
      <c r="H24" s="29" t="s">
        <v>35</v>
      </c>
      <c r="I24" s="205">
        <f t="shared" si="2"/>
        <v>12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 t="s">
        <v>35</v>
      </c>
      <c r="E25" s="29" t="s">
        <v>35</v>
      </c>
      <c r="F25" s="29"/>
      <c r="G25" s="29" t="s">
        <v>35</v>
      </c>
      <c r="H25" s="29" t="s">
        <v>35</v>
      </c>
      <c r="I25" s="205">
        <f t="shared" si="2"/>
        <v>16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 t="s">
        <v>35</v>
      </c>
      <c r="E26" s="29"/>
      <c r="F26" s="29" t="s">
        <v>35</v>
      </c>
      <c r="G26" s="29" t="s">
        <v>35</v>
      </c>
      <c r="H26" s="29"/>
      <c r="I26" s="205">
        <f t="shared" si="2"/>
        <v>12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 t="s">
        <v>35</v>
      </c>
      <c r="E27" s="29" t="s">
        <v>35</v>
      </c>
      <c r="F27" s="29" t="s">
        <v>35</v>
      </c>
      <c r="G27" s="29" t="s">
        <v>35</v>
      </c>
      <c r="H27" s="29" t="s">
        <v>35</v>
      </c>
      <c r="I27" s="205">
        <f t="shared" si="2"/>
        <v>20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29" t="s">
        <v>35</v>
      </c>
      <c r="E28" s="29"/>
      <c r="F28" s="29" t="s">
        <v>35</v>
      </c>
      <c r="G28" s="29" t="s">
        <v>35</v>
      </c>
      <c r="H28" s="29"/>
      <c r="I28" s="205">
        <f t="shared" si="2"/>
        <v>12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29" t="s">
        <v>35</v>
      </c>
      <c r="E29" s="29" t="s">
        <v>35</v>
      </c>
      <c r="F29" s="29" t="s">
        <v>35</v>
      </c>
      <c r="G29" s="29" t="s">
        <v>35</v>
      </c>
      <c r="H29" s="29" t="s">
        <v>35</v>
      </c>
      <c r="I29" s="205">
        <f t="shared" si="2"/>
        <v>20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29"/>
      <c r="E30" s="29" t="s">
        <v>35</v>
      </c>
      <c r="F30" s="29"/>
      <c r="G30" s="29" t="s">
        <v>35</v>
      </c>
      <c r="H30" s="29" t="s">
        <v>35</v>
      </c>
      <c r="I30" s="205">
        <f t="shared" si="2"/>
        <v>12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29"/>
      <c r="E31" s="29"/>
      <c r="F31" s="29" t="s">
        <v>35</v>
      </c>
      <c r="G31" s="29"/>
      <c r="H31" s="29" t="s">
        <v>35</v>
      </c>
      <c r="I31" s="205">
        <f t="shared" si="2"/>
        <v>8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29" t="s">
        <v>35</v>
      </c>
      <c r="E32" s="29" t="s">
        <v>35</v>
      </c>
      <c r="F32" s="29" t="s">
        <v>35</v>
      </c>
      <c r="G32" s="29" t="s">
        <v>35</v>
      </c>
      <c r="H32" s="29" t="s">
        <v>35</v>
      </c>
      <c r="I32" s="205">
        <f t="shared" si="2"/>
        <v>20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29" t="s">
        <v>35</v>
      </c>
      <c r="E33" s="29" t="s">
        <v>35</v>
      </c>
      <c r="F33" s="29" t="s">
        <v>35</v>
      </c>
      <c r="G33" s="29"/>
      <c r="H33" s="29" t="s">
        <v>35</v>
      </c>
      <c r="I33" s="205">
        <f t="shared" si="2"/>
        <v>16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29" t="s">
        <v>35</v>
      </c>
      <c r="E34" s="29"/>
      <c r="F34" s="29" t="s">
        <v>35</v>
      </c>
      <c r="G34" s="29" t="s">
        <v>35</v>
      </c>
      <c r="H34" s="29" t="s">
        <v>35</v>
      </c>
      <c r="I34" s="205">
        <f t="shared" si="2"/>
        <v>16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29"/>
      <c r="E35" s="29"/>
      <c r="F35" s="29" t="s">
        <v>35</v>
      </c>
      <c r="G35" s="29" t="s">
        <v>35</v>
      </c>
      <c r="H35" s="29" t="s">
        <v>35</v>
      </c>
      <c r="I35" s="205">
        <f t="shared" ref="I35:I51" si="3">COUNTIF(D35:H35,"X")*4</f>
        <v>12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29" t="s">
        <v>35</v>
      </c>
      <c r="E36" s="29" t="s">
        <v>35</v>
      </c>
      <c r="F36" s="29" t="s">
        <v>35</v>
      </c>
      <c r="G36" s="29" t="s">
        <v>35</v>
      </c>
      <c r="H36" s="29" t="s">
        <v>35</v>
      </c>
      <c r="I36" s="205">
        <f t="shared" si="3"/>
        <v>20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29" t="s">
        <v>35</v>
      </c>
      <c r="E37" s="29" t="s">
        <v>35</v>
      </c>
      <c r="F37" s="29" t="s">
        <v>35</v>
      </c>
      <c r="G37" s="29" t="s">
        <v>35</v>
      </c>
      <c r="H37" s="29" t="s">
        <v>35</v>
      </c>
      <c r="I37" s="205">
        <f t="shared" si="3"/>
        <v>20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29" t="s">
        <v>35</v>
      </c>
      <c r="E38" s="29"/>
      <c r="F38" s="29" t="s">
        <v>35</v>
      </c>
      <c r="G38" s="29"/>
      <c r="H38" s="29" t="s">
        <v>35</v>
      </c>
      <c r="I38" s="205">
        <f t="shared" si="3"/>
        <v>12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29" t="s">
        <v>35</v>
      </c>
      <c r="E39" s="29" t="s">
        <v>35</v>
      </c>
      <c r="F39" s="29" t="s">
        <v>35</v>
      </c>
      <c r="G39" s="29"/>
      <c r="H39" s="29" t="s">
        <v>35</v>
      </c>
      <c r="I39" s="205">
        <f t="shared" si="3"/>
        <v>16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29" t="s">
        <v>35</v>
      </c>
      <c r="E40" s="29" t="s">
        <v>35</v>
      </c>
      <c r="F40" s="29" t="s">
        <v>35</v>
      </c>
      <c r="G40" s="29" t="s">
        <v>35</v>
      </c>
      <c r="H40" s="29" t="s">
        <v>35</v>
      </c>
      <c r="I40" s="205">
        <f t="shared" si="3"/>
        <v>20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29" t="s">
        <v>35</v>
      </c>
      <c r="E41" s="29" t="s">
        <v>35</v>
      </c>
      <c r="F41" s="29"/>
      <c r="G41" s="29"/>
      <c r="H41" s="29" t="s">
        <v>35</v>
      </c>
      <c r="I41" s="205">
        <f t="shared" si="3"/>
        <v>12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29" t="s">
        <v>35</v>
      </c>
      <c r="E42" s="29"/>
      <c r="F42" s="29" t="s">
        <v>35</v>
      </c>
      <c r="G42" s="29" t="s">
        <v>35</v>
      </c>
      <c r="H42" s="29" t="s">
        <v>35</v>
      </c>
      <c r="I42" s="205">
        <f t="shared" si="3"/>
        <v>16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29" t="s">
        <v>35</v>
      </c>
      <c r="E43" s="29" t="s">
        <v>35</v>
      </c>
      <c r="F43" s="29" t="s">
        <v>35</v>
      </c>
      <c r="G43" s="29"/>
      <c r="H43" s="29" t="s">
        <v>35</v>
      </c>
      <c r="I43" s="205">
        <f t="shared" si="3"/>
        <v>16</v>
      </c>
      <c r="J43" s="28"/>
    </row>
    <row r="44" spans="1:10" s="89" customFormat="1" ht="20.25" customHeight="1" x14ac:dyDescent="0.2">
      <c r="A44" s="28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29" t="s">
        <v>35</v>
      </c>
      <c r="E44" s="29"/>
      <c r="F44" s="29"/>
      <c r="G44" s="29" t="s">
        <v>35</v>
      </c>
      <c r="H44" s="29" t="s">
        <v>35</v>
      </c>
      <c r="I44" s="205">
        <f t="shared" si="3"/>
        <v>12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51" t="s">
        <v>151</v>
      </c>
      <c r="G53" s="451"/>
      <c r="H53" s="451"/>
      <c r="I53" s="451"/>
      <c r="J53" s="451"/>
    </row>
    <row r="54" spans="1:10" ht="21.75" customHeight="1" x14ac:dyDescent="0.25">
      <c r="B54" s="178"/>
      <c r="C54" s="250" t="s">
        <v>36</v>
      </c>
      <c r="D54" s="39"/>
      <c r="E54" s="39"/>
      <c r="F54" s="437" t="s">
        <v>37</v>
      </c>
      <c r="G54" s="437"/>
      <c r="H54" s="437"/>
      <c r="I54" s="437"/>
      <c r="J54" s="437"/>
    </row>
  </sheetData>
  <sheetProtection password="89F5" sheet="1" formatCells="0" formatRows="0"/>
  <mergeCells count="14">
    <mergeCell ref="F54:J54"/>
    <mergeCell ref="D9:H9"/>
    <mergeCell ref="A6:J6"/>
    <mergeCell ref="A7:J7"/>
    <mergeCell ref="A9:A10"/>
    <mergeCell ref="I9:I10"/>
    <mergeCell ref="J9:J10"/>
    <mergeCell ref="B9:C10"/>
    <mergeCell ref="F53:J53"/>
    <mergeCell ref="A5:J5"/>
    <mergeCell ref="A2:D2"/>
    <mergeCell ref="A3:D3"/>
    <mergeCell ref="E2:J2"/>
    <mergeCell ref="E3:J3"/>
  </mergeCells>
  <phoneticPr fontId="17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zoomScale="70" zoomScaleNormal="70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38</v>
      </c>
    </row>
    <row r="2" spans="1:10" s="50" customFormat="1" ht="23.25" customHeight="1" x14ac:dyDescent="0.3">
      <c r="A2" s="432" t="s">
        <v>143</v>
      </c>
      <c r="B2" s="432"/>
      <c r="C2" s="432"/>
      <c r="D2" s="432"/>
      <c r="E2" s="435" t="s">
        <v>12</v>
      </c>
      <c r="F2" s="435"/>
      <c r="G2" s="435"/>
      <c r="H2" s="435"/>
      <c r="I2" s="435"/>
      <c r="J2" s="435"/>
    </row>
    <row r="3" spans="1:10" s="50" customFormat="1" ht="33.75" customHeight="1" x14ac:dyDescent="0.3">
      <c r="A3" s="433" t="s">
        <v>144</v>
      </c>
      <c r="B3" s="434"/>
      <c r="C3" s="434"/>
      <c r="D3" s="434"/>
      <c r="E3" s="436" t="s">
        <v>13</v>
      </c>
      <c r="F3" s="436"/>
      <c r="G3" s="436"/>
      <c r="H3" s="436"/>
      <c r="I3" s="436"/>
      <c r="J3" s="436"/>
    </row>
    <row r="5" spans="1:10" ht="23.25" customHeight="1" x14ac:dyDescent="0.3">
      <c r="A5" s="431" t="s">
        <v>39</v>
      </c>
      <c r="B5" s="431"/>
      <c r="C5" s="431"/>
      <c r="D5" s="431"/>
      <c r="E5" s="431"/>
      <c r="F5" s="431"/>
      <c r="G5" s="431"/>
      <c r="H5" s="431"/>
      <c r="I5" s="431"/>
      <c r="J5" s="431"/>
    </row>
    <row r="6" spans="1:10" ht="23.25" customHeight="1" x14ac:dyDescent="0.3">
      <c r="A6" s="431" t="s">
        <v>148</v>
      </c>
      <c r="B6" s="431"/>
      <c r="C6" s="431"/>
      <c r="D6" s="431"/>
      <c r="E6" s="431"/>
      <c r="F6" s="431"/>
      <c r="G6" s="431"/>
      <c r="H6" s="431"/>
      <c r="I6" s="431"/>
      <c r="J6" s="431"/>
    </row>
    <row r="7" spans="1:10" ht="23.25" customHeight="1" x14ac:dyDescent="0.3">
      <c r="A7" s="431" t="s">
        <v>572</v>
      </c>
      <c r="B7" s="431"/>
      <c r="C7" s="431"/>
      <c r="D7" s="431"/>
      <c r="E7" s="431"/>
      <c r="F7" s="431"/>
      <c r="G7" s="431"/>
      <c r="H7" s="431"/>
      <c r="I7" s="431"/>
      <c r="J7" s="431"/>
    </row>
    <row r="8" spans="1:10" x14ac:dyDescent="0.25">
      <c r="I8" s="48"/>
    </row>
    <row r="9" spans="1:10" ht="51" customHeight="1" x14ac:dyDescent="0.25">
      <c r="A9" s="441" t="s">
        <v>0</v>
      </c>
      <c r="B9" s="447" t="s">
        <v>183</v>
      </c>
      <c r="C9" s="448"/>
      <c r="D9" s="438" t="s">
        <v>32</v>
      </c>
      <c r="E9" s="439"/>
      <c r="F9" s="439"/>
      <c r="G9" s="439"/>
      <c r="H9" s="440"/>
      <c r="I9" s="443" t="s">
        <v>33</v>
      </c>
      <c r="J9" s="445" t="s">
        <v>34</v>
      </c>
    </row>
    <row r="10" spans="1:10" ht="25.5" customHeight="1" x14ac:dyDescent="0.25">
      <c r="A10" s="442"/>
      <c r="B10" s="449"/>
      <c r="C10" s="450"/>
      <c r="D10" s="30"/>
      <c r="E10" s="30"/>
      <c r="F10" s="30"/>
      <c r="G10" s="30"/>
      <c r="H10" s="30"/>
      <c r="I10" s="444"/>
      <c r="J10" s="446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52" t="s">
        <v>40</v>
      </c>
      <c r="C53" s="452"/>
      <c r="D53" s="452"/>
      <c r="E53" s="452"/>
      <c r="F53" s="451" t="s">
        <v>151</v>
      </c>
      <c r="G53" s="451"/>
      <c r="H53" s="451"/>
      <c r="I53" s="451"/>
      <c r="J53" s="451"/>
    </row>
    <row r="54" spans="1:10" ht="21.75" customHeight="1" x14ac:dyDescent="0.25">
      <c r="C54" s="39" t="s">
        <v>36</v>
      </c>
      <c r="D54" s="39"/>
      <c r="E54" s="39"/>
      <c r="F54" s="437" t="s">
        <v>37</v>
      </c>
      <c r="G54" s="437"/>
      <c r="H54" s="437"/>
      <c r="I54" s="437"/>
      <c r="J54" s="437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</mergeCells>
  <phoneticPr fontId="17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zoomScale="55" zoomScaleSheetLayoutView="55" workbookViewId="0">
      <selection activeCell="AL18" sqref="AL18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41</v>
      </c>
    </row>
    <row r="2" spans="1:52" ht="21.75" customHeight="1" x14ac:dyDescent="0.25">
      <c r="A2" s="432" t="s">
        <v>143</v>
      </c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101"/>
      <c r="R2" s="101"/>
      <c r="S2" s="101"/>
      <c r="T2" s="91"/>
      <c r="U2" s="91"/>
      <c r="V2" s="91"/>
      <c r="W2" s="91"/>
      <c r="AF2" s="459" t="s">
        <v>12</v>
      </c>
      <c r="AG2" s="459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  <c r="AT2" s="459"/>
      <c r="AU2" s="459"/>
      <c r="AV2" s="459"/>
      <c r="AW2" s="459"/>
      <c r="AX2" s="459"/>
      <c r="AY2" s="459"/>
      <c r="AZ2" s="459"/>
    </row>
    <row r="3" spans="1:52" ht="30" customHeight="1" x14ac:dyDescent="0.25">
      <c r="A3" s="433" t="s">
        <v>144</v>
      </c>
      <c r="B3" s="434"/>
      <c r="C3" s="434"/>
      <c r="D3" s="434"/>
      <c r="E3" s="434"/>
      <c r="F3" s="434"/>
      <c r="G3" s="434"/>
      <c r="H3" s="434"/>
      <c r="I3" s="434"/>
      <c r="J3" s="434"/>
      <c r="K3" s="434"/>
      <c r="L3" s="434"/>
      <c r="M3" s="434"/>
      <c r="N3" s="434"/>
      <c r="O3" s="434"/>
      <c r="P3" s="434"/>
      <c r="Q3" s="102"/>
      <c r="R3" s="102"/>
      <c r="S3" s="102"/>
      <c r="T3" s="91"/>
      <c r="U3" s="91"/>
      <c r="V3" s="91"/>
      <c r="W3" s="91"/>
      <c r="AF3" s="436" t="s">
        <v>13</v>
      </c>
      <c r="AG3" s="436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  <c r="AT3" s="436"/>
      <c r="AU3" s="436"/>
      <c r="AV3" s="436"/>
      <c r="AW3" s="436"/>
      <c r="AX3" s="436"/>
      <c r="AY3" s="436"/>
      <c r="AZ3" s="436"/>
    </row>
    <row r="5" spans="1:52" ht="20.25" x14ac:dyDescent="0.3">
      <c r="A5" s="431" t="s">
        <v>42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  <c r="AE5" s="431"/>
      <c r="AF5" s="431"/>
      <c r="AG5" s="431"/>
      <c r="AH5" s="431"/>
      <c r="AI5" s="431"/>
      <c r="AJ5" s="431"/>
      <c r="AK5" s="431"/>
      <c r="AL5" s="431"/>
      <c r="AM5" s="431"/>
      <c r="AN5" s="431"/>
      <c r="AO5" s="431"/>
      <c r="AP5" s="431"/>
      <c r="AQ5" s="431"/>
      <c r="AR5" s="431"/>
      <c r="AS5" s="431"/>
      <c r="AT5" s="431"/>
      <c r="AU5" s="431"/>
      <c r="AV5" s="431"/>
      <c r="AW5" s="431"/>
      <c r="AX5" s="431"/>
      <c r="AY5" s="431"/>
      <c r="AZ5" s="431"/>
    </row>
    <row r="6" spans="1:52" ht="20.25" x14ac:dyDescent="0.3">
      <c r="A6" s="431" t="s">
        <v>148</v>
      </c>
      <c r="B6" s="431"/>
      <c r="C6" s="431"/>
      <c r="D6" s="431"/>
      <c r="E6" s="431"/>
      <c r="F6" s="431"/>
      <c r="G6" s="431"/>
      <c r="H6" s="431"/>
      <c r="I6" s="431"/>
      <c r="J6" s="431"/>
      <c r="K6" s="431"/>
      <c r="L6" s="431"/>
      <c r="M6" s="431"/>
      <c r="N6" s="431"/>
      <c r="O6" s="431"/>
      <c r="P6" s="431"/>
      <c r="Q6" s="431"/>
      <c r="R6" s="431"/>
      <c r="S6" s="431"/>
      <c r="T6" s="431"/>
      <c r="U6" s="431"/>
      <c r="V6" s="431"/>
      <c r="W6" s="431"/>
      <c r="X6" s="431"/>
      <c r="Y6" s="431"/>
      <c r="Z6" s="431"/>
      <c r="AA6" s="431"/>
      <c r="AB6" s="431"/>
      <c r="AC6" s="431"/>
      <c r="AD6" s="431"/>
      <c r="AE6" s="431"/>
      <c r="AF6" s="431"/>
      <c r="AG6" s="431"/>
      <c r="AH6" s="431"/>
      <c r="AI6" s="431"/>
      <c r="AJ6" s="431"/>
      <c r="AK6" s="431"/>
      <c r="AL6" s="431"/>
      <c r="AM6" s="431"/>
      <c r="AN6" s="431"/>
      <c r="AO6" s="431"/>
      <c r="AP6" s="431"/>
      <c r="AQ6" s="431"/>
      <c r="AR6" s="431"/>
      <c r="AS6" s="431"/>
      <c r="AT6" s="431"/>
      <c r="AU6" s="431"/>
      <c r="AV6" s="431"/>
      <c r="AW6" s="431"/>
      <c r="AX6" s="431"/>
      <c r="AY6" s="431"/>
      <c r="AZ6" s="431"/>
    </row>
    <row r="7" spans="1:52" ht="20.25" x14ac:dyDescent="0.3">
      <c r="A7" s="461" t="s">
        <v>567</v>
      </c>
      <c r="B7" s="461"/>
      <c r="C7" s="461"/>
      <c r="D7" s="461"/>
      <c r="E7" s="461"/>
      <c r="F7" s="461"/>
      <c r="G7" s="461"/>
      <c r="H7" s="461"/>
      <c r="I7" s="461"/>
      <c r="J7" s="461"/>
      <c r="K7" s="461"/>
      <c r="L7" s="461"/>
      <c r="M7" s="461"/>
      <c r="N7" s="461"/>
      <c r="O7" s="461"/>
      <c r="P7" s="461"/>
      <c r="Q7" s="461"/>
      <c r="R7" s="461"/>
      <c r="S7" s="461"/>
      <c r="T7" s="461"/>
      <c r="U7" s="461"/>
      <c r="V7" s="461"/>
      <c r="W7" s="461"/>
      <c r="X7" s="461"/>
      <c r="Y7" s="461"/>
      <c r="Z7" s="461"/>
      <c r="AA7" s="461"/>
      <c r="AB7" s="461"/>
      <c r="AC7" s="461"/>
      <c r="AD7" s="461"/>
      <c r="AE7" s="461"/>
      <c r="AF7" s="461"/>
      <c r="AG7" s="461"/>
      <c r="AH7" s="461"/>
      <c r="AI7" s="461"/>
      <c r="AJ7" s="461"/>
      <c r="AK7" s="461"/>
      <c r="AL7" s="461"/>
      <c r="AM7" s="461"/>
      <c r="AN7" s="461"/>
      <c r="AO7" s="461"/>
      <c r="AP7" s="461"/>
      <c r="AQ7" s="461"/>
      <c r="AR7" s="461"/>
      <c r="AS7" s="461"/>
      <c r="AT7" s="461"/>
      <c r="AU7" s="461"/>
      <c r="AV7" s="461"/>
      <c r="AW7" s="461"/>
      <c r="AX7" s="461"/>
      <c r="AY7" s="461"/>
      <c r="AZ7" s="461"/>
    </row>
    <row r="8" spans="1:52" ht="11.25" customHeight="1" x14ac:dyDescent="0.25"/>
    <row r="9" spans="1:52" ht="26.25" customHeight="1" x14ac:dyDescent="0.25">
      <c r="A9" s="464" t="s">
        <v>0</v>
      </c>
      <c r="B9" s="466" t="s">
        <v>183</v>
      </c>
      <c r="C9" s="467"/>
      <c r="D9" s="441" t="s">
        <v>43</v>
      </c>
      <c r="E9" s="441"/>
      <c r="F9" s="441"/>
      <c r="G9" s="441"/>
      <c r="H9" s="441"/>
      <c r="I9" s="441"/>
      <c r="J9" s="441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441"/>
      <c r="AJ9" s="441"/>
      <c r="AK9" s="441"/>
      <c r="AL9" s="441"/>
      <c r="AM9" s="441"/>
      <c r="AN9" s="441"/>
      <c r="AO9" s="441"/>
      <c r="AP9" s="441"/>
      <c r="AQ9" s="441"/>
      <c r="AR9" s="441"/>
      <c r="AS9" s="441"/>
      <c r="AT9" s="441"/>
      <c r="AU9" s="441"/>
      <c r="AV9" s="441"/>
      <c r="AW9" s="441"/>
      <c r="AX9" s="441"/>
      <c r="AY9" s="441"/>
      <c r="AZ9" s="462" t="s">
        <v>110</v>
      </c>
    </row>
    <row r="10" spans="1:52" ht="45" customHeight="1" x14ac:dyDescent="0.25">
      <c r="A10" s="465"/>
      <c r="B10" s="468"/>
      <c r="C10" s="469"/>
      <c r="D10" s="470" t="s">
        <v>45</v>
      </c>
      <c r="E10" s="471"/>
      <c r="F10" s="471"/>
      <c r="G10" s="472"/>
      <c r="H10" s="453" t="s">
        <v>46</v>
      </c>
      <c r="I10" s="454"/>
      <c r="J10" s="454"/>
      <c r="K10" s="455"/>
      <c r="L10" s="453" t="s">
        <v>47</v>
      </c>
      <c r="M10" s="454"/>
      <c r="N10" s="454"/>
      <c r="O10" s="455"/>
      <c r="P10" s="453" t="s">
        <v>48</v>
      </c>
      <c r="Q10" s="454"/>
      <c r="R10" s="454"/>
      <c r="S10" s="455"/>
      <c r="T10" s="470" t="s">
        <v>49</v>
      </c>
      <c r="U10" s="471"/>
      <c r="V10" s="471"/>
      <c r="W10" s="472"/>
      <c r="X10" s="453" t="s">
        <v>50</v>
      </c>
      <c r="Y10" s="454"/>
      <c r="Z10" s="454"/>
      <c r="AA10" s="455"/>
      <c r="AB10" s="453" t="s">
        <v>51</v>
      </c>
      <c r="AC10" s="454"/>
      <c r="AD10" s="454"/>
      <c r="AE10" s="455"/>
      <c r="AF10" s="453" t="s">
        <v>52</v>
      </c>
      <c r="AG10" s="454"/>
      <c r="AH10" s="454"/>
      <c r="AI10" s="455"/>
      <c r="AJ10" s="453" t="s">
        <v>53</v>
      </c>
      <c r="AK10" s="454"/>
      <c r="AL10" s="454"/>
      <c r="AM10" s="455"/>
      <c r="AN10" s="456" t="s">
        <v>54</v>
      </c>
      <c r="AO10" s="457"/>
      <c r="AP10" s="457"/>
      <c r="AQ10" s="458"/>
      <c r="AR10" s="453" t="s">
        <v>55</v>
      </c>
      <c r="AS10" s="454"/>
      <c r="AT10" s="454"/>
      <c r="AU10" s="455"/>
      <c r="AV10" s="453" t="s">
        <v>56</v>
      </c>
      <c r="AW10" s="454"/>
      <c r="AX10" s="454"/>
      <c r="AY10" s="455"/>
      <c r="AZ10" s="463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 t="s">
        <v>35</v>
      </c>
      <c r="E11" s="106" t="s">
        <v>35</v>
      </c>
      <c r="F11" s="106"/>
      <c r="G11" s="106"/>
      <c r="H11" s="106" t="s">
        <v>35</v>
      </c>
      <c r="I11" s="106" t="s">
        <v>35</v>
      </c>
      <c r="J11" s="106"/>
      <c r="K11" s="106"/>
      <c r="L11" s="106"/>
      <c r="M11" s="106" t="s">
        <v>35</v>
      </c>
      <c r="N11" s="106"/>
      <c r="O11" s="106"/>
      <c r="P11" s="106" t="s">
        <v>35</v>
      </c>
      <c r="Q11" s="106" t="s">
        <v>35</v>
      </c>
      <c r="R11" s="106" t="s">
        <v>35</v>
      </c>
      <c r="S11" s="106"/>
      <c r="T11" s="106"/>
      <c r="U11" s="106" t="s">
        <v>35</v>
      </c>
      <c r="V11" s="106"/>
      <c r="W11" s="106"/>
      <c r="X11" s="106"/>
      <c r="Y11" s="106"/>
      <c r="Z11" s="106"/>
      <c r="AA11" s="106"/>
      <c r="AB11" s="106"/>
      <c r="AC11" s="106" t="s">
        <v>35</v>
      </c>
      <c r="AD11" s="106"/>
      <c r="AE11" s="106"/>
      <c r="AF11" s="106" t="s">
        <v>35</v>
      </c>
      <c r="AG11" s="106" t="s">
        <v>35</v>
      </c>
      <c r="AH11" s="106"/>
      <c r="AI11" s="106"/>
      <c r="AJ11" s="106" t="s">
        <v>35</v>
      </c>
      <c r="AK11" s="106" t="s">
        <v>35</v>
      </c>
      <c r="AL11" s="106"/>
      <c r="AM11" s="106"/>
      <c r="AN11" s="106"/>
      <c r="AO11" s="106" t="s">
        <v>35</v>
      </c>
      <c r="AP11" s="106"/>
      <c r="AQ11" s="106"/>
      <c r="AR11" s="106" t="s">
        <v>35</v>
      </c>
      <c r="AS11" s="106"/>
      <c r="AT11" s="106"/>
      <c r="AU11" s="106"/>
      <c r="AV11" s="106" t="s">
        <v>35</v>
      </c>
      <c r="AW11" s="106"/>
      <c r="AX11" s="106"/>
      <c r="AY11" s="106"/>
      <c r="AZ11" s="210">
        <f t="shared" ref="AZ11:AZ51" si="0">COUNTIF(D11:AY11,"X")*4</f>
        <v>68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 t="s">
        <v>35</v>
      </c>
      <c r="E12" s="106" t="s">
        <v>35</v>
      </c>
      <c r="F12" s="106"/>
      <c r="G12" s="106"/>
      <c r="H12" s="106" t="s">
        <v>35</v>
      </c>
      <c r="I12" s="106" t="s">
        <v>35</v>
      </c>
      <c r="J12" s="106"/>
      <c r="K12" s="106"/>
      <c r="L12" s="106"/>
      <c r="M12" s="106" t="s">
        <v>35</v>
      </c>
      <c r="N12" s="106"/>
      <c r="O12" s="106"/>
      <c r="P12" s="106" t="s">
        <v>35</v>
      </c>
      <c r="Q12" s="106" t="s">
        <v>35</v>
      </c>
      <c r="R12" s="106" t="s">
        <v>35</v>
      </c>
      <c r="S12" s="106"/>
      <c r="T12" s="106"/>
      <c r="U12" s="106" t="s">
        <v>35</v>
      </c>
      <c r="V12" s="106"/>
      <c r="W12" s="106"/>
      <c r="X12" s="106"/>
      <c r="Y12" s="106"/>
      <c r="Z12" s="106"/>
      <c r="AA12" s="106"/>
      <c r="AB12" s="106"/>
      <c r="AC12" s="106" t="s">
        <v>35</v>
      </c>
      <c r="AD12" s="106"/>
      <c r="AE12" s="106"/>
      <c r="AF12" s="106" t="s">
        <v>35</v>
      </c>
      <c r="AG12" s="106" t="s">
        <v>35</v>
      </c>
      <c r="AH12" s="106"/>
      <c r="AI12" s="106"/>
      <c r="AJ12" s="106" t="s">
        <v>35</v>
      </c>
      <c r="AK12" s="106" t="s">
        <v>35</v>
      </c>
      <c r="AL12" s="106"/>
      <c r="AM12" s="106"/>
      <c r="AN12" s="106"/>
      <c r="AO12" s="106" t="s">
        <v>35</v>
      </c>
      <c r="AP12" s="106"/>
      <c r="AQ12" s="106"/>
      <c r="AR12" s="106" t="s">
        <v>35</v>
      </c>
      <c r="AS12" s="106"/>
      <c r="AT12" s="106"/>
      <c r="AU12" s="106"/>
      <c r="AV12" s="106" t="s">
        <v>35</v>
      </c>
      <c r="AW12" s="106"/>
      <c r="AX12" s="106"/>
      <c r="AY12" s="106"/>
      <c r="AZ12" s="210">
        <f t="shared" si="0"/>
        <v>68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 t="s">
        <v>35</v>
      </c>
      <c r="F13" s="106"/>
      <c r="G13" s="106"/>
      <c r="H13" s="106"/>
      <c r="I13" s="106" t="s">
        <v>35</v>
      </c>
      <c r="J13" s="106"/>
      <c r="K13" s="106"/>
      <c r="L13" s="106"/>
      <c r="M13" s="106" t="s">
        <v>35</v>
      </c>
      <c r="N13" s="106"/>
      <c r="O13" s="106"/>
      <c r="P13" s="106"/>
      <c r="Q13" s="106"/>
      <c r="R13" s="106" t="s">
        <v>35</v>
      </c>
      <c r="S13" s="106"/>
      <c r="T13" s="106"/>
      <c r="U13" s="106" t="s">
        <v>35</v>
      </c>
      <c r="V13" s="106"/>
      <c r="W13" s="106"/>
      <c r="X13" s="106" t="s">
        <v>35</v>
      </c>
      <c r="Y13" s="106"/>
      <c r="Z13" s="106"/>
      <c r="AA13" s="106"/>
      <c r="AB13" s="106"/>
      <c r="AC13" s="106" t="s">
        <v>35</v>
      </c>
      <c r="AD13" s="106"/>
      <c r="AE13" s="106"/>
      <c r="AF13" s="106" t="s">
        <v>35</v>
      </c>
      <c r="AG13" s="106" t="s">
        <v>35</v>
      </c>
      <c r="AH13" s="106"/>
      <c r="AI13" s="106"/>
      <c r="AJ13" s="106" t="s">
        <v>35</v>
      </c>
      <c r="AK13" s="106" t="s">
        <v>35</v>
      </c>
      <c r="AL13" s="106"/>
      <c r="AM13" s="106"/>
      <c r="AN13" s="106"/>
      <c r="AO13" s="106" t="s">
        <v>35</v>
      </c>
      <c r="AP13" s="106"/>
      <c r="AQ13" s="106"/>
      <c r="AR13" s="106" t="s">
        <v>35</v>
      </c>
      <c r="AS13" s="106"/>
      <c r="AT13" s="106"/>
      <c r="AU13" s="106"/>
      <c r="AV13" s="106" t="s">
        <v>35</v>
      </c>
      <c r="AW13" s="106"/>
      <c r="AX13" s="106"/>
      <c r="AY13" s="106"/>
      <c r="AZ13" s="210">
        <f t="shared" si="0"/>
        <v>56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 t="s">
        <v>35</v>
      </c>
      <c r="E14" s="106" t="s">
        <v>35</v>
      </c>
      <c r="F14" s="106"/>
      <c r="G14" s="106"/>
      <c r="H14" s="106" t="s">
        <v>35</v>
      </c>
      <c r="I14" s="106" t="s">
        <v>35</v>
      </c>
      <c r="J14" s="106"/>
      <c r="K14" s="106"/>
      <c r="L14" s="106"/>
      <c r="M14" s="106" t="s">
        <v>35</v>
      </c>
      <c r="N14" s="106"/>
      <c r="O14" s="106"/>
      <c r="P14" s="106" t="s">
        <v>35</v>
      </c>
      <c r="Q14" s="106" t="s">
        <v>35</v>
      </c>
      <c r="R14" s="106" t="s">
        <v>35</v>
      </c>
      <c r="S14" s="106"/>
      <c r="T14" s="106"/>
      <c r="U14" s="106" t="s">
        <v>35</v>
      </c>
      <c r="V14" s="106"/>
      <c r="W14" s="106"/>
      <c r="X14" s="106"/>
      <c r="Y14" s="106"/>
      <c r="Z14" s="106"/>
      <c r="AA14" s="106"/>
      <c r="AB14" s="106"/>
      <c r="AC14" s="106" t="s">
        <v>35</v>
      </c>
      <c r="AD14" s="106"/>
      <c r="AE14" s="106"/>
      <c r="AF14" s="106" t="s">
        <v>35</v>
      </c>
      <c r="AG14" s="106" t="s">
        <v>35</v>
      </c>
      <c r="AH14" s="106"/>
      <c r="AI14" s="106"/>
      <c r="AJ14" s="106" t="s">
        <v>35</v>
      </c>
      <c r="AK14" s="106" t="s">
        <v>35</v>
      </c>
      <c r="AL14" s="106"/>
      <c r="AM14" s="106"/>
      <c r="AN14" s="106"/>
      <c r="AO14" s="106" t="s">
        <v>35</v>
      </c>
      <c r="AP14" s="106"/>
      <c r="AQ14" s="106"/>
      <c r="AR14" s="106" t="s">
        <v>35</v>
      </c>
      <c r="AS14" s="106"/>
      <c r="AT14" s="106"/>
      <c r="AU14" s="106"/>
      <c r="AV14" s="106" t="s">
        <v>35</v>
      </c>
      <c r="AW14" s="106"/>
      <c r="AX14" s="106"/>
      <c r="AY14" s="106"/>
      <c r="AZ14" s="210">
        <f t="shared" si="0"/>
        <v>68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 t="s">
        <v>35</v>
      </c>
      <c r="E15" s="106" t="s">
        <v>35</v>
      </c>
      <c r="F15" s="106"/>
      <c r="G15" s="106"/>
      <c r="H15" s="106" t="s">
        <v>35</v>
      </c>
      <c r="I15" s="106" t="s">
        <v>35</v>
      </c>
      <c r="J15" s="106"/>
      <c r="K15" s="106"/>
      <c r="L15" s="106" t="s">
        <v>35</v>
      </c>
      <c r="M15" s="106" t="s">
        <v>35</v>
      </c>
      <c r="N15" s="106"/>
      <c r="O15" s="106"/>
      <c r="P15" s="106" t="s">
        <v>35</v>
      </c>
      <c r="Q15" s="106"/>
      <c r="R15" s="106" t="s">
        <v>35</v>
      </c>
      <c r="S15" s="106"/>
      <c r="T15" s="106" t="s">
        <v>35</v>
      </c>
      <c r="U15" s="106" t="s">
        <v>35</v>
      </c>
      <c r="V15" s="106"/>
      <c r="W15" s="106"/>
      <c r="X15" s="106"/>
      <c r="Y15" s="106"/>
      <c r="Z15" s="106"/>
      <c r="AA15" s="106"/>
      <c r="AB15" s="106"/>
      <c r="AC15" s="106" t="s">
        <v>35</v>
      </c>
      <c r="AD15" s="106"/>
      <c r="AE15" s="106"/>
      <c r="AF15" s="106"/>
      <c r="AG15" s="106" t="s">
        <v>35</v>
      </c>
      <c r="AH15" s="106"/>
      <c r="AI15" s="106"/>
      <c r="AJ15" s="106"/>
      <c r="AK15" s="106" t="s">
        <v>35</v>
      </c>
      <c r="AL15" s="106"/>
      <c r="AM15" s="106"/>
      <c r="AN15" s="106"/>
      <c r="AO15" s="106"/>
      <c r="AP15" s="106"/>
      <c r="AQ15" s="106"/>
      <c r="AR15" s="106" t="s">
        <v>35</v>
      </c>
      <c r="AS15" s="106"/>
      <c r="AT15" s="106"/>
      <c r="AU15" s="106"/>
      <c r="AV15" s="106" t="s">
        <v>35</v>
      </c>
      <c r="AW15" s="106"/>
      <c r="AX15" s="106"/>
      <c r="AY15" s="106"/>
      <c r="AZ15" s="210">
        <f t="shared" si="0"/>
        <v>60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 t="s">
        <v>35</v>
      </c>
      <c r="F16" s="106"/>
      <c r="G16" s="106"/>
      <c r="H16" s="106" t="s">
        <v>35</v>
      </c>
      <c r="I16" s="106" t="s">
        <v>35</v>
      </c>
      <c r="J16" s="106" t="s">
        <v>35</v>
      </c>
      <c r="K16" s="106"/>
      <c r="L16" s="106"/>
      <c r="M16" s="106" t="s">
        <v>35</v>
      </c>
      <c r="N16" s="106"/>
      <c r="O16" s="106"/>
      <c r="P16" s="106" t="s">
        <v>35</v>
      </c>
      <c r="Q16" s="106"/>
      <c r="R16" s="106" t="s">
        <v>35</v>
      </c>
      <c r="S16" s="106"/>
      <c r="T16" s="106" t="s">
        <v>35</v>
      </c>
      <c r="U16" s="106" t="s">
        <v>35</v>
      </c>
      <c r="V16" s="106"/>
      <c r="W16" s="106"/>
      <c r="X16" s="106" t="s">
        <v>35</v>
      </c>
      <c r="Y16" s="106"/>
      <c r="Z16" s="106"/>
      <c r="AA16" s="106"/>
      <c r="AB16" s="106" t="s">
        <v>35</v>
      </c>
      <c r="AC16" s="106" t="s">
        <v>35</v>
      </c>
      <c r="AD16" s="106"/>
      <c r="AE16" s="106"/>
      <c r="AF16" s="106" t="s">
        <v>35</v>
      </c>
      <c r="AG16" s="106" t="s">
        <v>35</v>
      </c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 t="s">
        <v>35</v>
      </c>
      <c r="AS16" s="106"/>
      <c r="AT16" s="106"/>
      <c r="AU16" s="106"/>
      <c r="AV16" s="106" t="s">
        <v>35</v>
      </c>
      <c r="AW16" s="106"/>
      <c r="AX16" s="106"/>
      <c r="AY16" s="106"/>
      <c r="AZ16" s="210">
        <f t="shared" si="0"/>
        <v>64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 t="s">
        <v>35</v>
      </c>
      <c r="E17" s="106" t="s">
        <v>35</v>
      </c>
      <c r="F17" s="106"/>
      <c r="G17" s="106"/>
      <c r="H17" s="106" t="s">
        <v>35</v>
      </c>
      <c r="I17" s="106" t="s">
        <v>35</v>
      </c>
      <c r="J17" s="106"/>
      <c r="K17" s="106"/>
      <c r="L17" s="106" t="s">
        <v>35</v>
      </c>
      <c r="M17" s="106" t="s">
        <v>35</v>
      </c>
      <c r="N17" s="106"/>
      <c r="O17" s="106"/>
      <c r="P17" s="106" t="s">
        <v>35</v>
      </c>
      <c r="Q17" s="106"/>
      <c r="R17" s="106" t="s">
        <v>35</v>
      </c>
      <c r="S17" s="106"/>
      <c r="T17" s="106" t="s">
        <v>35</v>
      </c>
      <c r="U17" s="106" t="s">
        <v>35</v>
      </c>
      <c r="V17" s="106"/>
      <c r="W17" s="106"/>
      <c r="X17" s="106"/>
      <c r="Y17" s="106"/>
      <c r="Z17" s="106"/>
      <c r="AA17" s="106"/>
      <c r="AB17" s="106" t="s">
        <v>35</v>
      </c>
      <c r="AC17" s="106" t="s">
        <v>35</v>
      </c>
      <c r="AD17" s="106"/>
      <c r="AE17" s="106"/>
      <c r="AF17" s="106" t="s">
        <v>35</v>
      </c>
      <c r="AG17" s="106" t="s">
        <v>35</v>
      </c>
      <c r="AH17" s="106"/>
      <c r="AI17" s="106"/>
      <c r="AJ17" s="106" t="s">
        <v>35</v>
      </c>
      <c r="AK17" s="106" t="s">
        <v>35</v>
      </c>
      <c r="AL17" s="106"/>
      <c r="AM17" s="106"/>
      <c r="AN17" s="106"/>
      <c r="AO17" s="106" t="s">
        <v>35</v>
      </c>
      <c r="AP17" s="106"/>
      <c r="AQ17" s="106"/>
      <c r="AR17" s="106" t="s">
        <v>35</v>
      </c>
      <c r="AS17" s="106"/>
      <c r="AT17" s="106"/>
      <c r="AU17" s="106"/>
      <c r="AV17" s="106" t="s">
        <v>35</v>
      </c>
      <c r="AW17" s="106"/>
      <c r="AX17" s="106"/>
      <c r="AY17" s="106"/>
      <c r="AZ17" s="210">
        <f t="shared" si="0"/>
        <v>76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 t="s">
        <v>35</v>
      </c>
      <c r="E18" s="106" t="s">
        <v>35</v>
      </c>
      <c r="F18" s="106"/>
      <c r="G18" s="106"/>
      <c r="H18" s="106" t="s">
        <v>35</v>
      </c>
      <c r="I18" s="106" t="s">
        <v>35</v>
      </c>
      <c r="J18" s="106"/>
      <c r="K18" s="106"/>
      <c r="L18" s="106" t="s">
        <v>35</v>
      </c>
      <c r="M18" s="106" t="s">
        <v>35</v>
      </c>
      <c r="N18" s="106"/>
      <c r="O18" s="106"/>
      <c r="P18" s="106" t="s">
        <v>35</v>
      </c>
      <c r="Q18" s="106"/>
      <c r="R18" s="106" t="s">
        <v>35</v>
      </c>
      <c r="S18" s="106"/>
      <c r="T18" s="106" t="s">
        <v>35</v>
      </c>
      <c r="U18" s="106" t="s">
        <v>35</v>
      </c>
      <c r="V18" s="106"/>
      <c r="W18" s="106"/>
      <c r="X18" s="106"/>
      <c r="Y18" s="106"/>
      <c r="Z18" s="106"/>
      <c r="AA18" s="106"/>
      <c r="AB18" s="106"/>
      <c r="AC18" s="106" t="s">
        <v>35</v>
      </c>
      <c r="AD18" s="106"/>
      <c r="AE18" s="106"/>
      <c r="AF18" s="106"/>
      <c r="AG18" s="106" t="s">
        <v>35</v>
      </c>
      <c r="AH18" s="106"/>
      <c r="AI18" s="106"/>
      <c r="AJ18" s="106"/>
      <c r="AK18" s="106" t="s">
        <v>35</v>
      </c>
      <c r="AL18" s="106"/>
      <c r="AM18" s="106"/>
      <c r="AN18" s="106"/>
      <c r="AO18" s="106" t="s">
        <v>35</v>
      </c>
      <c r="AP18" s="106"/>
      <c r="AQ18" s="106"/>
      <c r="AR18" s="106" t="s">
        <v>35</v>
      </c>
      <c r="AS18" s="106"/>
      <c r="AT18" s="106"/>
      <c r="AU18" s="106"/>
      <c r="AV18" s="106" t="s">
        <v>35</v>
      </c>
      <c r="AW18" s="106"/>
      <c r="AX18" s="106"/>
      <c r="AY18" s="106"/>
      <c r="AZ18" s="210">
        <f t="shared" si="0"/>
        <v>64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 t="s">
        <v>35</v>
      </c>
      <c r="E19" s="106" t="s">
        <v>35</v>
      </c>
      <c r="F19" s="106"/>
      <c r="G19" s="106"/>
      <c r="H19" s="106"/>
      <c r="I19" s="106" t="s">
        <v>35</v>
      </c>
      <c r="J19" s="106"/>
      <c r="K19" s="106"/>
      <c r="L19" s="106"/>
      <c r="M19" s="106" t="s">
        <v>35</v>
      </c>
      <c r="N19" s="106"/>
      <c r="O19" s="106"/>
      <c r="P19" s="106"/>
      <c r="Q19" s="106"/>
      <c r="R19" s="106" t="s">
        <v>35</v>
      </c>
      <c r="S19" s="106"/>
      <c r="T19" s="106"/>
      <c r="U19" s="106" t="s">
        <v>35</v>
      </c>
      <c r="V19" s="106"/>
      <c r="W19" s="106"/>
      <c r="X19" s="106"/>
      <c r="Y19" s="106"/>
      <c r="Z19" s="106"/>
      <c r="AA19" s="106"/>
      <c r="AB19" s="106"/>
      <c r="AC19" s="106" t="s">
        <v>35</v>
      </c>
      <c r="AD19" s="106"/>
      <c r="AE19" s="106"/>
      <c r="AF19" s="106" t="s">
        <v>35</v>
      </c>
      <c r="AG19" s="106" t="s">
        <v>35</v>
      </c>
      <c r="AH19" s="106"/>
      <c r="AI19" s="106"/>
      <c r="AJ19" s="106"/>
      <c r="AK19" s="106" t="s">
        <v>35</v>
      </c>
      <c r="AL19" s="106"/>
      <c r="AM19" s="106"/>
      <c r="AN19" s="106"/>
      <c r="AO19" s="106"/>
      <c r="AP19" s="106"/>
      <c r="AQ19" s="106"/>
      <c r="AR19" s="106" t="s">
        <v>35</v>
      </c>
      <c r="AS19" s="106"/>
      <c r="AT19" s="106"/>
      <c r="AU19" s="106"/>
      <c r="AV19" s="106" t="s">
        <v>35</v>
      </c>
      <c r="AW19" s="106"/>
      <c r="AX19" s="106"/>
      <c r="AY19" s="106"/>
      <c r="AZ19" s="210">
        <f t="shared" si="0"/>
        <v>48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 t="s">
        <v>35</v>
      </c>
      <c r="E20" s="106"/>
      <c r="F20" s="106"/>
      <c r="G20" s="106"/>
      <c r="H20" s="106" t="s">
        <v>35</v>
      </c>
      <c r="I20" s="106" t="s">
        <v>35</v>
      </c>
      <c r="J20" s="106"/>
      <c r="K20" s="106"/>
      <c r="L20" s="106" t="s">
        <v>35</v>
      </c>
      <c r="M20" s="106" t="s">
        <v>35</v>
      </c>
      <c r="N20" s="106"/>
      <c r="O20" s="106"/>
      <c r="P20" s="106" t="s">
        <v>35</v>
      </c>
      <c r="Q20" s="106"/>
      <c r="R20" s="106" t="s">
        <v>35</v>
      </c>
      <c r="S20" s="106"/>
      <c r="T20" s="106" t="s">
        <v>35</v>
      </c>
      <c r="U20" s="106" t="s">
        <v>35</v>
      </c>
      <c r="V20" s="106"/>
      <c r="W20" s="106"/>
      <c r="X20" s="106" t="s">
        <v>35</v>
      </c>
      <c r="Y20" s="106"/>
      <c r="Z20" s="106"/>
      <c r="AA20" s="106"/>
      <c r="AB20" s="106"/>
      <c r="AC20" s="106" t="s">
        <v>35</v>
      </c>
      <c r="AD20" s="106"/>
      <c r="AE20" s="106"/>
      <c r="AF20" s="106" t="s">
        <v>35</v>
      </c>
      <c r="AG20" s="106" t="s">
        <v>35</v>
      </c>
      <c r="AH20" s="106"/>
      <c r="AI20" s="106"/>
      <c r="AJ20" s="106" t="s">
        <v>35</v>
      </c>
      <c r="AK20" s="106" t="s">
        <v>35</v>
      </c>
      <c r="AL20" s="106"/>
      <c r="AM20" s="106"/>
      <c r="AN20" s="106" t="s">
        <v>35</v>
      </c>
      <c r="AO20" s="106" t="s">
        <v>35</v>
      </c>
      <c r="AP20" s="106"/>
      <c r="AQ20" s="106"/>
      <c r="AR20" s="106" t="s">
        <v>35</v>
      </c>
      <c r="AS20" s="106"/>
      <c r="AT20" s="106"/>
      <c r="AU20" s="106"/>
      <c r="AV20" s="106" t="s">
        <v>35</v>
      </c>
      <c r="AW20" s="106"/>
      <c r="AX20" s="106"/>
      <c r="AY20" s="106"/>
      <c r="AZ20" s="210">
        <f t="shared" si="0"/>
        <v>76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 t="s">
        <v>35</v>
      </c>
      <c r="E21" s="106" t="s">
        <v>35</v>
      </c>
      <c r="F21" s="106"/>
      <c r="G21" s="106"/>
      <c r="H21" s="106" t="s">
        <v>35</v>
      </c>
      <c r="I21" s="106" t="s">
        <v>35</v>
      </c>
      <c r="J21" s="106"/>
      <c r="K21" s="106"/>
      <c r="L21" s="106" t="s">
        <v>35</v>
      </c>
      <c r="M21" s="106" t="s">
        <v>35</v>
      </c>
      <c r="N21" s="106"/>
      <c r="O21" s="106"/>
      <c r="P21" s="106" t="s">
        <v>35</v>
      </c>
      <c r="Q21" s="106"/>
      <c r="R21" s="106" t="s">
        <v>35</v>
      </c>
      <c r="S21" s="106"/>
      <c r="T21" s="106" t="s">
        <v>35</v>
      </c>
      <c r="U21" s="106" t="s">
        <v>35</v>
      </c>
      <c r="V21" s="106"/>
      <c r="W21" s="106"/>
      <c r="X21" s="106"/>
      <c r="Y21" s="106"/>
      <c r="Z21" s="106"/>
      <c r="AA21" s="106"/>
      <c r="AB21" s="106" t="s">
        <v>35</v>
      </c>
      <c r="AC21" s="106" t="s">
        <v>35</v>
      </c>
      <c r="AD21" s="106"/>
      <c r="AE21" s="106"/>
      <c r="AF21" s="106" t="s">
        <v>35</v>
      </c>
      <c r="AG21" s="106"/>
      <c r="AH21" s="106"/>
      <c r="AI21" s="106"/>
      <c r="AJ21" s="106" t="s">
        <v>35</v>
      </c>
      <c r="AK21" s="106" t="s">
        <v>35</v>
      </c>
      <c r="AL21" s="106"/>
      <c r="AM21" s="106"/>
      <c r="AN21" s="106"/>
      <c r="AO21" s="106" t="s">
        <v>35</v>
      </c>
      <c r="AP21" s="106"/>
      <c r="AQ21" s="106"/>
      <c r="AR21" s="106" t="s">
        <v>35</v>
      </c>
      <c r="AS21" s="106"/>
      <c r="AT21" s="106"/>
      <c r="AU21" s="106"/>
      <c r="AV21" s="106" t="s">
        <v>35</v>
      </c>
      <c r="AW21" s="106"/>
      <c r="AX21" s="106"/>
      <c r="AY21" s="106"/>
      <c r="AZ21" s="210">
        <f t="shared" si="0"/>
        <v>72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 t="s">
        <v>35</v>
      </c>
      <c r="E22" s="106" t="s">
        <v>35</v>
      </c>
      <c r="F22" s="106"/>
      <c r="G22" s="106"/>
      <c r="H22" s="106" t="s">
        <v>35</v>
      </c>
      <c r="I22" s="106" t="s">
        <v>35</v>
      </c>
      <c r="J22" s="106" t="s">
        <v>35</v>
      </c>
      <c r="K22" s="106"/>
      <c r="L22" s="106" t="s">
        <v>35</v>
      </c>
      <c r="M22" s="106" t="s">
        <v>35</v>
      </c>
      <c r="N22" s="106"/>
      <c r="O22" s="106"/>
      <c r="P22" s="106" t="s">
        <v>35</v>
      </c>
      <c r="Q22" s="106"/>
      <c r="R22" s="106" t="s">
        <v>35</v>
      </c>
      <c r="S22" s="106"/>
      <c r="T22" s="106" t="s">
        <v>35</v>
      </c>
      <c r="U22" s="106" t="s">
        <v>35</v>
      </c>
      <c r="V22" s="106"/>
      <c r="W22" s="106"/>
      <c r="X22" s="106"/>
      <c r="Y22" s="106"/>
      <c r="Z22" s="106"/>
      <c r="AA22" s="106"/>
      <c r="AB22" s="106" t="s">
        <v>35</v>
      </c>
      <c r="AC22" s="106" t="s">
        <v>35</v>
      </c>
      <c r="AD22" s="106"/>
      <c r="AE22" s="106"/>
      <c r="AF22" s="106" t="s">
        <v>35</v>
      </c>
      <c r="AG22" s="106" t="s">
        <v>35</v>
      </c>
      <c r="AH22" s="106"/>
      <c r="AI22" s="106"/>
      <c r="AJ22" s="106" t="s">
        <v>35</v>
      </c>
      <c r="AK22" s="106" t="s">
        <v>35</v>
      </c>
      <c r="AL22" s="106"/>
      <c r="AM22" s="106"/>
      <c r="AN22" s="106"/>
      <c r="AO22" s="106" t="s">
        <v>35</v>
      </c>
      <c r="AP22" s="106"/>
      <c r="AQ22" s="106"/>
      <c r="AR22" s="106" t="s">
        <v>35</v>
      </c>
      <c r="AS22" s="106"/>
      <c r="AT22" s="106"/>
      <c r="AU22" s="106"/>
      <c r="AV22" s="106" t="s">
        <v>35</v>
      </c>
      <c r="AW22" s="106"/>
      <c r="AX22" s="106"/>
      <c r="AY22" s="106"/>
      <c r="AZ22" s="210">
        <f t="shared" si="0"/>
        <v>80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 t="s">
        <v>35</v>
      </c>
      <c r="E23" s="106" t="s">
        <v>35</v>
      </c>
      <c r="F23" s="106"/>
      <c r="G23" s="106"/>
      <c r="H23" s="106" t="s">
        <v>35</v>
      </c>
      <c r="I23" s="106" t="s">
        <v>35</v>
      </c>
      <c r="J23" s="106"/>
      <c r="K23" s="106"/>
      <c r="L23" s="106" t="s">
        <v>35</v>
      </c>
      <c r="M23" s="106" t="s">
        <v>35</v>
      </c>
      <c r="N23" s="106"/>
      <c r="O23" s="106"/>
      <c r="P23" s="106" t="s">
        <v>35</v>
      </c>
      <c r="Q23" s="106"/>
      <c r="R23" s="106" t="s">
        <v>35</v>
      </c>
      <c r="S23" s="106"/>
      <c r="T23" s="106" t="s">
        <v>35</v>
      </c>
      <c r="U23" s="106" t="s">
        <v>35</v>
      </c>
      <c r="V23" s="106"/>
      <c r="W23" s="106"/>
      <c r="X23" s="106"/>
      <c r="Y23" s="106"/>
      <c r="Z23" s="106"/>
      <c r="AA23" s="106"/>
      <c r="AB23" s="106" t="s">
        <v>35</v>
      </c>
      <c r="AC23" s="106" t="s">
        <v>35</v>
      </c>
      <c r="AD23" s="106"/>
      <c r="AE23" s="106"/>
      <c r="AF23" s="106" t="s">
        <v>35</v>
      </c>
      <c r="AG23" s="106" t="s">
        <v>35</v>
      </c>
      <c r="AH23" s="106"/>
      <c r="AI23" s="106"/>
      <c r="AJ23" s="106" t="s">
        <v>35</v>
      </c>
      <c r="AK23" s="106" t="s">
        <v>35</v>
      </c>
      <c r="AL23" s="106"/>
      <c r="AM23" s="106"/>
      <c r="AN23" s="106"/>
      <c r="AO23" s="106" t="s">
        <v>35</v>
      </c>
      <c r="AP23" s="106"/>
      <c r="AQ23" s="106"/>
      <c r="AR23" s="106" t="s">
        <v>35</v>
      </c>
      <c r="AS23" s="106"/>
      <c r="AT23" s="106"/>
      <c r="AU23" s="106"/>
      <c r="AV23" s="106" t="s">
        <v>35</v>
      </c>
      <c r="AW23" s="106"/>
      <c r="AX23" s="106"/>
      <c r="AY23" s="106"/>
      <c r="AZ23" s="210">
        <f t="shared" si="0"/>
        <v>76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 t="s">
        <v>35</v>
      </c>
      <c r="E24" s="106" t="s">
        <v>35</v>
      </c>
      <c r="F24" s="106"/>
      <c r="G24" s="106"/>
      <c r="H24" s="106" t="s">
        <v>35</v>
      </c>
      <c r="I24" s="106" t="s">
        <v>35</v>
      </c>
      <c r="J24" s="106"/>
      <c r="K24" s="106"/>
      <c r="L24" s="106" t="s">
        <v>35</v>
      </c>
      <c r="M24" s="106" t="s">
        <v>35</v>
      </c>
      <c r="N24" s="106"/>
      <c r="O24" s="106"/>
      <c r="P24" s="106" t="s">
        <v>35</v>
      </c>
      <c r="Q24" s="106"/>
      <c r="R24" s="106" t="s">
        <v>35</v>
      </c>
      <c r="S24" s="106"/>
      <c r="T24" s="106" t="s">
        <v>35</v>
      </c>
      <c r="U24" s="106" t="s">
        <v>35</v>
      </c>
      <c r="V24" s="106"/>
      <c r="W24" s="106"/>
      <c r="X24" s="106"/>
      <c r="Y24" s="106"/>
      <c r="Z24" s="106"/>
      <c r="AA24" s="106"/>
      <c r="AB24" s="106" t="s">
        <v>35</v>
      </c>
      <c r="AC24" s="106" t="s">
        <v>35</v>
      </c>
      <c r="AD24" s="106"/>
      <c r="AE24" s="106"/>
      <c r="AF24" s="106" t="s">
        <v>35</v>
      </c>
      <c r="AG24" s="106" t="s">
        <v>35</v>
      </c>
      <c r="AH24" s="106"/>
      <c r="AI24" s="106"/>
      <c r="AJ24" s="106" t="s">
        <v>35</v>
      </c>
      <c r="AK24" s="106" t="s">
        <v>35</v>
      </c>
      <c r="AL24" s="106"/>
      <c r="AM24" s="106"/>
      <c r="AN24" s="106"/>
      <c r="AO24" s="106" t="s">
        <v>35</v>
      </c>
      <c r="AP24" s="106"/>
      <c r="AQ24" s="106"/>
      <c r="AR24" s="106" t="s">
        <v>35</v>
      </c>
      <c r="AS24" s="106"/>
      <c r="AT24" s="106"/>
      <c r="AU24" s="106"/>
      <c r="AV24" s="106" t="s">
        <v>35</v>
      </c>
      <c r="AW24" s="106"/>
      <c r="AX24" s="106"/>
      <c r="AY24" s="106"/>
      <c r="AZ24" s="210">
        <f t="shared" si="0"/>
        <v>76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 t="s">
        <v>35</v>
      </c>
      <c r="E25" s="106" t="s">
        <v>35</v>
      </c>
      <c r="F25" s="106" t="s">
        <v>35</v>
      </c>
      <c r="G25" s="106"/>
      <c r="H25" s="106" t="s">
        <v>35</v>
      </c>
      <c r="I25" s="106" t="s">
        <v>35</v>
      </c>
      <c r="J25" s="106"/>
      <c r="K25" s="106"/>
      <c r="L25" s="106" t="s">
        <v>35</v>
      </c>
      <c r="M25" s="106" t="s">
        <v>35</v>
      </c>
      <c r="N25" s="106"/>
      <c r="O25" s="106"/>
      <c r="P25" s="106" t="s">
        <v>35</v>
      </c>
      <c r="Q25" s="106"/>
      <c r="R25" s="106" t="s">
        <v>35</v>
      </c>
      <c r="S25" s="106"/>
      <c r="T25" s="106" t="s">
        <v>35</v>
      </c>
      <c r="U25" s="106"/>
      <c r="V25" s="106"/>
      <c r="W25" s="106"/>
      <c r="X25" s="106"/>
      <c r="Y25" s="106"/>
      <c r="Z25" s="106"/>
      <c r="AA25" s="106"/>
      <c r="AB25" s="106" t="s">
        <v>35</v>
      </c>
      <c r="AC25" s="106" t="s">
        <v>35</v>
      </c>
      <c r="AD25" s="106"/>
      <c r="AE25" s="106"/>
      <c r="AF25" s="106" t="s">
        <v>35</v>
      </c>
      <c r="AG25" s="106" t="s">
        <v>35</v>
      </c>
      <c r="AH25" s="106"/>
      <c r="AI25" s="106"/>
      <c r="AJ25" s="106" t="s">
        <v>35</v>
      </c>
      <c r="AK25" s="106" t="s">
        <v>35</v>
      </c>
      <c r="AL25" s="106"/>
      <c r="AM25" s="106"/>
      <c r="AN25" s="106" t="s">
        <v>35</v>
      </c>
      <c r="AO25" s="106" t="s">
        <v>35</v>
      </c>
      <c r="AP25" s="106"/>
      <c r="AQ25" s="106"/>
      <c r="AR25" s="106" t="s">
        <v>35</v>
      </c>
      <c r="AS25" s="106"/>
      <c r="AT25" s="106"/>
      <c r="AU25" s="106"/>
      <c r="AV25" s="106" t="s">
        <v>35</v>
      </c>
      <c r="AW25" s="106"/>
      <c r="AX25" s="106"/>
      <c r="AY25" s="106"/>
      <c r="AZ25" s="210">
        <f t="shared" si="0"/>
        <v>80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 t="s">
        <v>35</v>
      </c>
      <c r="E26" s="106" t="s">
        <v>35</v>
      </c>
      <c r="F26" s="106"/>
      <c r="G26" s="106"/>
      <c r="H26" s="106"/>
      <c r="I26" s="106" t="s">
        <v>35</v>
      </c>
      <c r="J26" s="106"/>
      <c r="K26" s="106"/>
      <c r="L26" s="106" t="s">
        <v>35</v>
      </c>
      <c r="M26" s="106"/>
      <c r="N26" s="106"/>
      <c r="O26" s="106"/>
      <c r="P26" s="106" t="s">
        <v>35</v>
      </c>
      <c r="Q26" s="106"/>
      <c r="R26" s="106" t="s">
        <v>35</v>
      </c>
      <c r="S26" s="106"/>
      <c r="T26" s="106" t="s">
        <v>35</v>
      </c>
      <c r="U26" s="106" t="s">
        <v>35</v>
      </c>
      <c r="V26" s="106"/>
      <c r="W26" s="106"/>
      <c r="X26" s="106" t="s">
        <v>35</v>
      </c>
      <c r="Y26" s="106"/>
      <c r="Z26" s="106"/>
      <c r="AA26" s="106"/>
      <c r="AB26" s="106"/>
      <c r="AC26" s="106" t="s">
        <v>35</v>
      </c>
      <c r="AD26" s="106"/>
      <c r="AE26" s="106"/>
      <c r="AF26" s="106" t="s">
        <v>35</v>
      </c>
      <c r="AG26" s="106" t="s">
        <v>35</v>
      </c>
      <c r="AH26" s="106"/>
      <c r="AI26" s="106"/>
      <c r="AJ26" s="106" t="s">
        <v>35</v>
      </c>
      <c r="AK26" s="106" t="s">
        <v>35</v>
      </c>
      <c r="AL26" s="106"/>
      <c r="AM26" s="106"/>
      <c r="AN26" s="106" t="s">
        <v>35</v>
      </c>
      <c r="AO26" s="106" t="s">
        <v>35</v>
      </c>
      <c r="AP26" s="106"/>
      <c r="AQ26" s="106"/>
      <c r="AR26" s="106" t="s">
        <v>35</v>
      </c>
      <c r="AS26" s="106"/>
      <c r="AT26" s="106"/>
      <c r="AU26" s="106"/>
      <c r="AV26" s="106" t="s">
        <v>35</v>
      </c>
      <c r="AW26" s="106"/>
      <c r="AX26" s="106"/>
      <c r="AY26" s="106"/>
      <c r="AZ26" s="210">
        <f t="shared" si="0"/>
        <v>72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 t="s">
        <v>35</v>
      </c>
      <c r="E27" s="106" t="s">
        <v>35</v>
      </c>
      <c r="F27" s="106" t="s">
        <v>35</v>
      </c>
      <c r="G27" s="106"/>
      <c r="H27" s="106" t="s">
        <v>35</v>
      </c>
      <c r="I27" s="106" t="s">
        <v>35</v>
      </c>
      <c r="J27" s="106"/>
      <c r="K27" s="106"/>
      <c r="L27" s="106" t="s">
        <v>35</v>
      </c>
      <c r="M27" s="106" t="s">
        <v>35</v>
      </c>
      <c r="N27" s="106"/>
      <c r="O27" s="106"/>
      <c r="P27" s="106" t="s">
        <v>35</v>
      </c>
      <c r="Q27" s="106"/>
      <c r="R27" s="106" t="s">
        <v>35</v>
      </c>
      <c r="S27" s="106"/>
      <c r="T27" s="106" t="s">
        <v>35</v>
      </c>
      <c r="U27" s="106"/>
      <c r="V27" s="106"/>
      <c r="W27" s="106"/>
      <c r="X27" s="106"/>
      <c r="Y27" s="106"/>
      <c r="Z27" s="106"/>
      <c r="AA27" s="106"/>
      <c r="AB27" s="106" t="s">
        <v>35</v>
      </c>
      <c r="AC27" s="106" t="s">
        <v>35</v>
      </c>
      <c r="AD27" s="106"/>
      <c r="AE27" s="106"/>
      <c r="AF27" s="106" t="s">
        <v>35</v>
      </c>
      <c r="AG27" s="106" t="s">
        <v>35</v>
      </c>
      <c r="AH27" s="106"/>
      <c r="AI27" s="106"/>
      <c r="AJ27" s="106" t="s">
        <v>35</v>
      </c>
      <c r="AK27" s="106" t="s">
        <v>35</v>
      </c>
      <c r="AL27" s="106"/>
      <c r="AM27" s="106"/>
      <c r="AN27" s="106" t="s">
        <v>35</v>
      </c>
      <c r="AO27" s="106" t="s">
        <v>35</v>
      </c>
      <c r="AP27" s="106"/>
      <c r="AQ27" s="106"/>
      <c r="AR27" s="106" t="s">
        <v>35</v>
      </c>
      <c r="AS27" s="106"/>
      <c r="AT27" s="106"/>
      <c r="AU27" s="106"/>
      <c r="AV27" s="106" t="s">
        <v>35</v>
      </c>
      <c r="AW27" s="106"/>
      <c r="AX27" s="106"/>
      <c r="AY27" s="106"/>
      <c r="AZ27" s="210">
        <f t="shared" si="0"/>
        <v>80</v>
      </c>
    </row>
    <row r="28" spans="1:52" ht="23.25" customHeight="1" x14ac:dyDescent="0.25">
      <c r="A28" s="107">
        <v>18</v>
      </c>
      <c r="B28" s="207" t="str">
        <f>IF('Mau A1'!B351="","",'Mau A1'!B351)</f>
        <v>Nguyễn Trọng</v>
      </c>
      <c r="C28" s="209" t="str">
        <f>IF('Mau A1'!C351="","",'Mau A1'!C351)</f>
        <v xml:space="preserve">Huân </v>
      </c>
      <c r="D28" s="106" t="s">
        <v>35</v>
      </c>
      <c r="E28" s="106" t="s">
        <v>35</v>
      </c>
      <c r="F28" s="106"/>
      <c r="G28" s="106"/>
      <c r="H28" s="106" t="s">
        <v>35</v>
      </c>
      <c r="I28" s="106" t="s">
        <v>35</v>
      </c>
      <c r="J28" s="106"/>
      <c r="K28" s="106"/>
      <c r="L28" s="106" t="s">
        <v>35</v>
      </c>
      <c r="M28" s="106" t="s">
        <v>35</v>
      </c>
      <c r="N28" s="106"/>
      <c r="O28" s="106"/>
      <c r="P28" s="106" t="s">
        <v>35</v>
      </c>
      <c r="Q28" s="106"/>
      <c r="R28" s="106" t="s">
        <v>35</v>
      </c>
      <c r="S28" s="106"/>
      <c r="T28" s="106" t="s">
        <v>35</v>
      </c>
      <c r="U28" s="106" t="s">
        <v>35</v>
      </c>
      <c r="V28" s="106"/>
      <c r="W28" s="106"/>
      <c r="X28" s="106" t="s">
        <v>35</v>
      </c>
      <c r="Y28" s="106"/>
      <c r="Z28" s="106"/>
      <c r="AA28" s="106"/>
      <c r="AB28" s="106"/>
      <c r="AC28" s="106" t="s">
        <v>35</v>
      </c>
      <c r="AD28" s="106"/>
      <c r="AE28" s="106"/>
      <c r="AF28" s="106" t="s">
        <v>35</v>
      </c>
      <c r="AG28" s="106" t="s">
        <v>35</v>
      </c>
      <c r="AH28" s="106"/>
      <c r="AI28" s="106"/>
      <c r="AJ28" s="106" t="s">
        <v>35</v>
      </c>
      <c r="AK28" s="106" t="s">
        <v>35</v>
      </c>
      <c r="AL28" s="106"/>
      <c r="AM28" s="106"/>
      <c r="AN28" s="106" t="s">
        <v>35</v>
      </c>
      <c r="AO28" s="106" t="s">
        <v>35</v>
      </c>
      <c r="AP28" s="106"/>
      <c r="AQ28" s="106"/>
      <c r="AR28" s="106" t="s">
        <v>35</v>
      </c>
      <c r="AS28" s="106"/>
      <c r="AT28" s="106"/>
      <c r="AU28" s="106"/>
      <c r="AV28" s="106"/>
      <c r="AW28" s="106"/>
      <c r="AX28" s="106"/>
      <c r="AY28" s="106"/>
      <c r="AZ28" s="210">
        <f t="shared" si="0"/>
        <v>76</v>
      </c>
    </row>
    <row r="29" spans="1:52" ht="23.25" customHeight="1" x14ac:dyDescent="0.25">
      <c r="A29" s="107">
        <v>19</v>
      </c>
      <c r="B29" s="207" t="str">
        <f>IF('Mau A1'!B371="","",'Mau A1'!B371)</f>
        <v>Tăng Cẩm</v>
      </c>
      <c r="C29" s="209" t="str">
        <f>IF('Mau A1'!C371="","",'Mau A1'!C371)</f>
        <v>Huê</v>
      </c>
      <c r="D29" s="106"/>
      <c r="E29" s="106" t="s">
        <v>35</v>
      </c>
      <c r="F29" s="106"/>
      <c r="G29" s="106"/>
      <c r="H29" s="106"/>
      <c r="I29" s="106" t="s">
        <v>35</v>
      </c>
      <c r="J29" s="106"/>
      <c r="K29" s="106"/>
      <c r="L29" s="106"/>
      <c r="M29" s="106" t="s">
        <v>35</v>
      </c>
      <c r="N29" s="106"/>
      <c r="O29" s="106"/>
      <c r="P29" s="106" t="s">
        <v>35</v>
      </c>
      <c r="Q29" s="106" t="s">
        <v>35</v>
      </c>
      <c r="R29" s="106" t="s">
        <v>35</v>
      </c>
      <c r="S29" s="106"/>
      <c r="T29" s="106"/>
      <c r="U29" s="106" t="s">
        <v>35</v>
      </c>
      <c r="V29" s="106"/>
      <c r="W29" s="106"/>
      <c r="X29" s="106"/>
      <c r="Y29" s="106"/>
      <c r="Z29" s="106"/>
      <c r="AA29" s="106"/>
      <c r="AB29" s="106"/>
      <c r="AC29" s="106" t="s">
        <v>35</v>
      </c>
      <c r="AD29" s="106"/>
      <c r="AE29" s="106"/>
      <c r="AF29" s="106"/>
      <c r="AG29" s="106" t="s">
        <v>35</v>
      </c>
      <c r="AH29" s="106"/>
      <c r="AI29" s="106"/>
      <c r="AJ29" s="106" t="s">
        <v>35</v>
      </c>
      <c r="AK29" s="106" t="s">
        <v>35</v>
      </c>
      <c r="AL29" s="106"/>
      <c r="AM29" s="106"/>
      <c r="AN29" s="106"/>
      <c r="AO29" s="106" t="s">
        <v>35</v>
      </c>
      <c r="AP29" s="106"/>
      <c r="AQ29" s="106"/>
      <c r="AR29" s="106" t="s">
        <v>35</v>
      </c>
      <c r="AS29" s="106"/>
      <c r="AT29" s="106"/>
      <c r="AU29" s="106"/>
      <c r="AV29" s="106" t="s">
        <v>35</v>
      </c>
      <c r="AW29" s="106"/>
      <c r="AX29" s="106"/>
      <c r="AY29" s="106"/>
      <c r="AZ29" s="210">
        <f t="shared" si="0"/>
        <v>56</v>
      </c>
    </row>
    <row r="30" spans="1:52" ht="23.25" customHeight="1" x14ac:dyDescent="0.25">
      <c r="A30" s="107">
        <v>20</v>
      </c>
      <c r="B30" s="207" t="str">
        <f>IF('Mau A1'!B391="","",'Mau A1'!B391)</f>
        <v>Trần Thị</v>
      </c>
      <c r="C30" s="209" t="str">
        <f>IF('Mau A1'!C391="","",'Mau A1'!C391)</f>
        <v>Lệ</v>
      </c>
      <c r="D30" s="106" t="s">
        <v>35</v>
      </c>
      <c r="E30" s="106" t="s">
        <v>35</v>
      </c>
      <c r="F30" s="106"/>
      <c r="G30" s="106"/>
      <c r="H30" s="106" t="s">
        <v>35</v>
      </c>
      <c r="I30" s="106"/>
      <c r="J30" s="106"/>
      <c r="K30" s="106"/>
      <c r="L30" s="106"/>
      <c r="M30" s="106" t="s">
        <v>35</v>
      </c>
      <c r="N30" s="106"/>
      <c r="O30" s="106"/>
      <c r="P30" s="106" t="s">
        <v>35</v>
      </c>
      <c r="Q30" s="106" t="s">
        <v>35</v>
      </c>
      <c r="R30" s="106" t="s">
        <v>35</v>
      </c>
      <c r="S30" s="106"/>
      <c r="T30" s="106"/>
      <c r="U30" s="106" t="s">
        <v>35</v>
      </c>
      <c r="V30" s="106"/>
      <c r="W30" s="106"/>
      <c r="X30" s="106"/>
      <c r="Y30" s="106"/>
      <c r="Z30" s="106"/>
      <c r="AA30" s="106"/>
      <c r="AB30" s="106"/>
      <c r="AC30" s="106" t="s">
        <v>35</v>
      </c>
      <c r="AD30" s="106"/>
      <c r="AE30" s="106"/>
      <c r="AF30" s="106" t="s">
        <v>35</v>
      </c>
      <c r="AG30" s="106"/>
      <c r="AH30" s="106"/>
      <c r="AI30" s="106"/>
      <c r="AJ30" s="106"/>
      <c r="AK30" s="106"/>
      <c r="AL30" s="106"/>
      <c r="AM30" s="106"/>
      <c r="AN30" s="106"/>
      <c r="AO30" s="106" t="s">
        <v>35</v>
      </c>
      <c r="AP30" s="106"/>
      <c r="AQ30" s="106"/>
      <c r="AR30" s="106" t="s">
        <v>35</v>
      </c>
      <c r="AS30" s="106"/>
      <c r="AT30" s="106"/>
      <c r="AU30" s="106"/>
      <c r="AV30" s="106"/>
      <c r="AW30" s="106"/>
      <c r="AX30" s="106"/>
      <c r="AY30" s="106"/>
      <c r="AZ30" s="210">
        <f t="shared" si="0"/>
        <v>48</v>
      </c>
    </row>
    <row r="31" spans="1:52" ht="23.25" customHeight="1" x14ac:dyDescent="0.25">
      <c r="A31" s="107">
        <v>21</v>
      </c>
      <c r="B31" s="207" t="str">
        <f>IF('Mau A1'!B411="","",'Mau A1'!B411)</f>
        <v>Nguyễn Huỳnh</v>
      </c>
      <c r="C31" s="209" t="str">
        <f>IF('Mau A1'!C411="","",'Mau A1'!C411)</f>
        <v xml:space="preserve">Liên </v>
      </c>
      <c r="D31" s="106" t="s">
        <v>35</v>
      </c>
      <c r="E31" s="106" t="s">
        <v>35</v>
      </c>
      <c r="F31" s="106"/>
      <c r="G31" s="106"/>
      <c r="H31" s="106" t="s">
        <v>35</v>
      </c>
      <c r="I31" s="106" t="s">
        <v>35</v>
      </c>
      <c r="J31" s="106"/>
      <c r="K31" s="106"/>
      <c r="L31" s="106"/>
      <c r="M31" s="106" t="s">
        <v>35</v>
      </c>
      <c r="N31" s="106"/>
      <c r="O31" s="106"/>
      <c r="P31" s="106" t="s">
        <v>35</v>
      </c>
      <c r="Q31" s="106" t="s">
        <v>35</v>
      </c>
      <c r="R31" s="106" t="s">
        <v>35</v>
      </c>
      <c r="S31" s="106"/>
      <c r="T31" s="106"/>
      <c r="U31" s="106" t="s">
        <v>35</v>
      </c>
      <c r="V31" s="106"/>
      <c r="W31" s="106"/>
      <c r="X31" s="106"/>
      <c r="Y31" s="106"/>
      <c r="Z31" s="106"/>
      <c r="AA31" s="106"/>
      <c r="AB31" s="106"/>
      <c r="AC31" s="106" t="s">
        <v>35</v>
      </c>
      <c r="AD31" s="106"/>
      <c r="AE31" s="106"/>
      <c r="AF31" s="106" t="s">
        <v>35</v>
      </c>
      <c r="AG31" s="106" t="s">
        <v>35</v>
      </c>
      <c r="AH31" s="106"/>
      <c r="AI31" s="106"/>
      <c r="AJ31" s="106"/>
      <c r="AK31" s="106" t="s">
        <v>35</v>
      </c>
      <c r="AL31" s="106"/>
      <c r="AM31" s="106"/>
      <c r="AN31" s="106"/>
      <c r="AO31" s="106" t="s">
        <v>35</v>
      </c>
      <c r="AP31" s="106"/>
      <c r="AQ31" s="106"/>
      <c r="AR31" s="106" t="s">
        <v>35</v>
      </c>
      <c r="AS31" s="106"/>
      <c r="AT31" s="106"/>
      <c r="AU31" s="106"/>
      <c r="AV31" s="106" t="s">
        <v>35</v>
      </c>
      <c r="AW31" s="106"/>
      <c r="AX31" s="106"/>
      <c r="AY31" s="106"/>
      <c r="AZ31" s="210">
        <f t="shared" si="0"/>
        <v>64</v>
      </c>
    </row>
    <row r="32" spans="1:52" ht="23.25" customHeight="1" x14ac:dyDescent="0.25">
      <c r="A32" s="107">
        <v>22</v>
      </c>
      <c r="B32" s="207" t="str">
        <f>IF('Mau A1'!B431="","",'Mau A1'!B431)</f>
        <v>Nguyễn Thùy</v>
      </c>
      <c r="C32" s="209" t="str">
        <f>IF('Mau A1'!C431="","",'Mau A1'!C431)</f>
        <v>Linh</v>
      </c>
      <c r="D32" s="106" t="s">
        <v>35</v>
      </c>
      <c r="E32" s="106" t="s">
        <v>35</v>
      </c>
      <c r="F32" s="106" t="s">
        <v>35</v>
      </c>
      <c r="G32" s="106"/>
      <c r="H32" s="106" t="s">
        <v>35</v>
      </c>
      <c r="I32" s="106" t="s">
        <v>35</v>
      </c>
      <c r="J32" s="106"/>
      <c r="K32" s="106"/>
      <c r="L32" s="106" t="s">
        <v>35</v>
      </c>
      <c r="M32" s="106" t="s">
        <v>35</v>
      </c>
      <c r="N32" s="106"/>
      <c r="O32" s="106"/>
      <c r="P32" s="106" t="s">
        <v>35</v>
      </c>
      <c r="Q32" s="106"/>
      <c r="R32" s="106" t="s">
        <v>35</v>
      </c>
      <c r="S32" s="106"/>
      <c r="T32" s="106" t="s">
        <v>35</v>
      </c>
      <c r="U32" s="106" t="s">
        <v>35</v>
      </c>
      <c r="V32" s="106"/>
      <c r="W32" s="106"/>
      <c r="X32" s="106"/>
      <c r="Y32" s="106"/>
      <c r="Z32" s="106"/>
      <c r="AA32" s="106"/>
      <c r="AB32" s="106" t="s">
        <v>35</v>
      </c>
      <c r="AC32" s="106" t="s">
        <v>35</v>
      </c>
      <c r="AD32" s="106"/>
      <c r="AE32" s="106"/>
      <c r="AF32" s="106" t="s">
        <v>35</v>
      </c>
      <c r="AG32" s="106" t="s">
        <v>35</v>
      </c>
      <c r="AH32" s="106"/>
      <c r="AI32" s="106"/>
      <c r="AJ32" s="106" t="s">
        <v>35</v>
      </c>
      <c r="AK32" s="106" t="s">
        <v>35</v>
      </c>
      <c r="AL32" s="106"/>
      <c r="AM32" s="106"/>
      <c r="AN32" s="106"/>
      <c r="AO32" s="106" t="s">
        <v>35</v>
      </c>
      <c r="AP32" s="106"/>
      <c r="AQ32" s="106"/>
      <c r="AR32" s="106" t="s">
        <v>35</v>
      </c>
      <c r="AS32" s="106"/>
      <c r="AT32" s="106"/>
      <c r="AU32" s="106"/>
      <c r="AV32" s="106" t="s">
        <v>35</v>
      </c>
      <c r="AW32" s="106"/>
      <c r="AX32" s="106"/>
      <c r="AY32" s="106" t="s">
        <v>35</v>
      </c>
      <c r="AZ32" s="210">
        <f t="shared" si="0"/>
        <v>84</v>
      </c>
    </row>
    <row r="33" spans="1:52" ht="23.25" customHeight="1" x14ac:dyDescent="0.25">
      <c r="A33" s="107">
        <v>23</v>
      </c>
      <c r="B33" s="207" t="str">
        <f>IF('Mau A1'!B451="","",'Mau A1'!B451)</f>
        <v xml:space="preserve">Huỳnh Ngọc </v>
      </c>
      <c r="C33" s="209" t="str">
        <f>IF('Mau A1'!C451="","",'Mau A1'!C451)</f>
        <v xml:space="preserve">Mai </v>
      </c>
      <c r="D33" s="106" t="s">
        <v>35</v>
      </c>
      <c r="E33" s="106" t="s">
        <v>35</v>
      </c>
      <c r="F33" s="106"/>
      <c r="G33" s="106"/>
      <c r="H33" s="106" t="s">
        <v>35</v>
      </c>
      <c r="I33" s="106" t="s">
        <v>35</v>
      </c>
      <c r="J33" s="106"/>
      <c r="K33" s="106"/>
      <c r="L33" s="106" t="s">
        <v>35</v>
      </c>
      <c r="M33" s="106" t="s">
        <v>35</v>
      </c>
      <c r="N33" s="106"/>
      <c r="O33" s="106"/>
      <c r="P33" s="106" t="s">
        <v>35</v>
      </c>
      <c r="Q33" s="106"/>
      <c r="R33" s="106" t="s">
        <v>35</v>
      </c>
      <c r="S33" s="106"/>
      <c r="T33" s="106" t="s">
        <v>35</v>
      </c>
      <c r="U33" s="106"/>
      <c r="V33" s="106"/>
      <c r="W33" s="106"/>
      <c r="X33" s="106" t="s">
        <v>35</v>
      </c>
      <c r="Y33" s="106"/>
      <c r="Z33" s="106"/>
      <c r="AA33" s="106"/>
      <c r="AB33" s="106"/>
      <c r="AC33" s="106" t="s">
        <v>35</v>
      </c>
      <c r="AD33" s="106"/>
      <c r="AE33" s="106"/>
      <c r="AF33" s="106" t="s">
        <v>35</v>
      </c>
      <c r="AG33" s="106" t="s">
        <v>35</v>
      </c>
      <c r="AH33" s="106"/>
      <c r="AI33" s="106"/>
      <c r="AJ33" s="106" t="s">
        <v>35</v>
      </c>
      <c r="AK33" s="106" t="s">
        <v>35</v>
      </c>
      <c r="AL33" s="106"/>
      <c r="AM33" s="106"/>
      <c r="AN33" s="106" t="s">
        <v>35</v>
      </c>
      <c r="AO33" s="106" t="s">
        <v>35</v>
      </c>
      <c r="AP33" s="106"/>
      <c r="AQ33" s="106"/>
      <c r="AR33" s="106" t="s">
        <v>35</v>
      </c>
      <c r="AS33" s="106"/>
      <c r="AT33" s="106"/>
      <c r="AU33" s="106"/>
      <c r="AV33" s="106" t="s">
        <v>35</v>
      </c>
      <c r="AW33" s="106"/>
      <c r="AX33" s="106"/>
      <c r="AY33" s="106"/>
      <c r="AZ33" s="210">
        <f t="shared" si="0"/>
        <v>76</v>
      </c>
    </row>
    <row r="34" spans="1:52" ht="23.25" customHeight="1" x14ac:dyDescent="0.25">
      <c r="A34" s="107">
        <v>24</v>
      </c>
      <c r="B34" s="207" t="str">
        <f>IF('Mau A1'!B471="","",'Mau A1'!B471)</f>
        <v>Đặng Đức</v>
      </c>
      <c r="C34" s="209" t="str">
        <f>IF('Mau A1'!C471="","",'Mau A1'!C471)</f>
        <v xml:space="preserve">Minh </v>
      </c>
      <c r="D34" s="106" t="s">
        <v>35</v>
      </c>
      <c r="E34" s="106" t="s">
        <v>35</v>
      </c>
      <c r="F34" s="106"/>
      <c r="G34" s="106"/>
      <c r="H34" s="106" t="s">
        <v>35</v>
      </c>
      <c r="I34" s="106" t="s">
        <v>35</v>
      </c>
      <c r="J34" s="106"/>
      <c r="K34" s="106"/>
      <c r="L34" s="106" t="s">
        <v>35</v>
      </c>
      <c r="M34" s="106" t="s">
        <v>35</v>
      </c>
      <c r="N34" s="106"/>
      <c r="O34" s="106"/>
      <c r="P34" s="106" t="s">
        <v>35</v>
      </c>
      <c r="Q34" s="106"/>
      <c r="R34" s="106" t="s">
        <v>35</v>
      </c>
      <c r="S34" s="106"/>
      <c r="T34" s="106" t="s">
        <v>35</v>
      </c>
      <c r="U34" s="106" t="s">
        <v>35</v>
      </c>
      <c r="V34" s="106"/>
      <c r="W34" s="106"/>
      <c r="X34" s="106" t="s">
        <v>35</v>
      </c>
      <c r="Y34" s="106"/>
      <c r="Z34" s="106"/>
      <c r="AA34" s="106"/>
      <c r="AB34" s="106"/>
      <c r="AC34" s="106" t="s">
        <v>35</v>
      </c>
      <c r="AD34" s="106"/>
      <c r="AE34" s="106"/>
      <c r="AF34" s="106" t="s">
        <v>35</v>
      </c>
      <c r="AG34" s="106" t="s">
        <v>35</v>
      </c>
      <c r="AH34" s="106"/>
      <c r="AI34" s="106"/>
      <c r="AJ34" s="106" t="s">
        <v>35</v>
      </c>
      <c r="AK34" s="106" t="s">
        <v>35</v>
      </c>
      <c r="AL34" s="106"/>
      <c r="AM34" s="106"/>
      <c r="AN34" s="106" t="s">
        <v>35</v>
      </c>
      <c r="AO34" s="106" t="s">
        <v>35</v>
      </c>
      <c r="AP34" s="106"/>
      <c r="AQ34" s="106"/>
      <c r="AR34" s="106" t="s">
        <v>35</v>
      </c>
      <c r="AS34" s="106"/>
      <c r="AT34" s="106"/>
      <c r="AU34" s="106"/>
      <c r="AV34" s="106" t="s">
        <v>35</v>
      </c>
      <c r="AW34" s="106"/>
      <c r="AX34" s="106"/>
      <c r="AY34" s="106"/>
      <c r="AZ34" s="210">
        <f t="shared" si="0"/>
        <v>80</v>
      </c>
    </row>
    <row r="35" spans="1:52" ht="23.25" customHeight="1" x14ac:dyDescent="0.25">
      <c r="A35" s="107">
        <v>25</v>
      </c>
      <c r="B35" s="207" t="str">
        <f>IF('Mau A1'!B491="","",'Mau A1'!B491)</f>
        <v>Nguyễn Thị Tố</v>
      </c>
      <c r="C35" s="209" t="str">
        <f>IF('Mau A1'!C491="","",'Mau A1'!C491)</f>
        <v xml:space="preserve">Nga </v>
      </c>
      <c r="D35" s="106" t="s">
        <v>35</v>
      </c>
      <c r="E35" s="106" t="s">
        <v>35</v>
      </c>
      <c r="F35" s="106"/>
      <c r="G35" s="106"/>
      <c r="H35" s="106" t="s">
        <v>35</v>
      </c>
      <c r="I35" s="106"/>
      <c r="J35" s="106"/>
      <c r="K35" s="106"/>
      <c r="L35" s="106" t="s">
        <v>35</v>
      </c>
      <c r="M35" s="106" t="s">
        <v>35</v>
      </c>
      <c r="N35" s="106"/>
      <c r="O35" s="106"/>
      <c r="P35" s="106" t="s">
        <v>35</v>
      </c>
      <c r="Q35" s="106"/>
      <c r="R35" s="106" t="s">
        <v>35</v>
      </c>
      <c r="S35" s="106"/>
      <c r="T35" s="106" t="s">
        <v>35</v>
      </c>
      <c r="U35" s="106" t="s">
        <v>35</v>
      </c>
      <c r="V35" s="106"/>
      <c r="W35" s="106"/>
      <c r="X35" s="106" t="s">
        <v>35</v>
      </c>
      <c r="Y35" s="106"/>
      <c r="Z35" s="106"/>
      <c r="AA35" s="106"/>
      <c r="AB35" s="106"/>
      <c r="AC35" s="106" t="s">
        <v>35</v>
      </c>
      <c r="AD35" s="106"/>
      <c r="AE35" s="106"/>
      <c r="AF35" s="106" t="s">
        <v>35</v>
      </c>
      <c r="AG35" s="106" t="s">
        <v>35</v>
      </c>
      <c r="AH35" s="106"/>
      <c r="AI35" s="106"/>
      <c r="AJ35" s="106" t="s">
        <v>35</v>
      </c>
      <c r="AK35" s="106" t="s">
        <v>35</v>
      </c>
      <c r="AL35" s="106"/>
      <c r="AM35" s="106"/>
      <c r="AN35" s="106" t="s">
        <v>35</v>
      </c>
      <c r="AO35" s="106" t="s">
        <v>35</v>
      </c>
      <c r="AP35" s="106"/>
      <c r="AQ35" s="106"/>
      <c r="AR35" s="106" t="s">
        <v>35</v>
      </c>
      <c r="AS35" s="106"/>
      <c r="AT35" s="106"/>
      <c r="AU35" s="106"/>
      <c r="AV35" s="106" t="s">
        <v>35</v>
      </c>
      <c r="AW35" s="106"/>
      <c r="AX35" s="106"/>
      <c r="AY35" s="106"/>
      <c r="AZ35" s="210">
        <f t="shared" si="0"/>
        <v>76</v>
      </c>
    </row>
    <row r="36" spans="1:52" ht="23.25" customHeight="1" x14ac:dyDescent="0.25">
      <c r="A36" s="107">
        <v>26</v>
      </c>
      <c r="B36" s="207" t="str">
        <f>IF('Mau A1'!B511="","",'Mau A1'!B511)</f>
        <v>Nguyễn Trần Thanh</v>
      </c>
      <c r="C36" s="209" t="str">
        <f>IF('Mau A1'!C511="","",'Mau A1'!C511)</f>
        <v xml:space="preserve">Nhàn </v>
      </c>
      <c r="D36" s="106" t="s">
        <v>35</v>
      </c>
      <c r="E36" s="106" t="s">
        <v>35</v>
      </c>
      <c r="F36" s="106"/>
      <c r="G36" s="106"/>
      <c r="H36" s="106" t="s">
        <v>35</v>
      </c>
      <c r="I36" s="106" t="s">
        <v>35</v>
      </c>
      <c r="J36" s="106"/>
      <c r="K36" s="106"/>
      <c r="L36" s="106" t="s">
        <v>35</v>
      </c>
      <c r="M36" s="106" t="s">
        <v>35</v>
      </c>
      <c r="N36" s="106"/>
      <c r="O36" s="106"/>
      <c r="P36" s="106" t="s">
        <v>35</v>
      </c>
      <c r="Q36" s="106"/>
      <c r="R36" s="106" t="s">
        <v>35</v>
      </c>
      <c r="S36" s="106"/>
      <c r="T36" s="106" t="s">
        <v>35</v>
      </c>
      <c r="U36" s="106" t="s">
        <v>35</v>
      </c>
      <c r="V36" s="106"/>
      <c r="W36" s="106"/>
      <c r="X36" s="106"/>
      <c r="Y36" s="106"/>
      <c r="Z36" s="106"/>
      <c r="AA36" s="106"/>
      <c r="AB36" s="106" t="s">
        <v>35</v>
      </c>
      <c r="AC36" s="106" t="s">
        <v>35</v>
      </c>
      <c r="AD36" s="106"/>
      <c r="AE36" s="106"/>
      <c r="AF36" s="106" t="s">
        <v>35</v>
      </c>
      <c r="AG36" s="106"/>
      <c r="AH36" s="106"/>
      <c r="AI36" s="106"/>
      <c r="AJ36" s="106" t="s">
        <v>35</v>
      </c>
      <c r="AK36" s="106" t="s">
        <v>35</v>
      </c>
      <c r="AL36" s="106"/>
      <c r="AM36" s="106"/>
      <c r="AN36" s="106"/>
      <c r="AO36" s="106" t="s">
        <v>35</v>
      </c>
      <c r="AP36" s="106"/>
      <c r="AQ36" s="106"/>
      <c r="AR36" s="106" t="s">
        <v>35</v>
      </c>
      <c r="AS36" s="106"/>
      <c r="AT36" s="106"/>
      <c r="AU36" s="106"/>
      <c r="AV36" s="106" t="s">
        <v>35</v>
      </c>
      <c r="AW36" s="106"/>
      <c r="AX36" s="106"/>
      <c r="AY36" s="106"/>
      <c r="AZ36" s="210">
        <f t="shared" si="0"/>
        <v>72</v>
      </c>
    </row>
    <row r="37" spans="1:52" ht="23.25" customHeight="1" x14ac:dyDescent="0.25">
      <c r="A37" s="107">
        <v>27</v>
      </c>
      <c r="B37" s="207" t="str">
        <f>IF('Mau A1'!B531="","",'Mau A1'!B531)</f>
        <v>Đỗ Huỳnh Thanh</v>
      </c>
      <c r="C37" s="208" t="str">
        <f>IF('Mau A1'!C531="","",'Mau A1'!C531)</f>
        <v xml:space="preserve">Phong </v>
      </c>
      <c r="D37" s="106"/>
      <c r="E37" s="106" t="s">
        <v>35</v>
      </c>
      <c r="F37" s="106"/>
      <c r="G37" s="106"/>
      <c r="H37" s="106" t="s">
        <v>35</v>
      </c>
      <c r="I37" s="106" t="s">
        <v>35</v>
      </c>
      <c r="J37" s="106" t="s">
        <v>35</v>
      </c>
      <c r="K37" s="106"/>
      <c r="L37" s="106"/>
      <c r="M37" s="106" t="s">
        <v>35</v>
      </c>
      <c r="N37" s="106" t="s">
        <v>35</v>
      </c>
      <c r="O37" s="106"/>
      <c r="P37" s="106" t="s">
        <v>35</v>
      </c>
      <c r="Q37" s="106"/>
      <c r="R37" s="106" t="s">
        <v>35</v>
      </c>
      <c r="S37" s="106"/>
      <c r="T37" s="106" t="s">
        <v>35</v>
      </c>
      <c r="U37" s="106" t="s">
        <v>35</v>
      </c>
      <c r="V37" s="106"/>
      <c r="W37" s="106"/>
      <c r="X37" s="106" t="s">
        <v>35</v>
      </c>
      <c r="Y37" s="106"/>
      <c r="Z37" s="106"/>
      <c r="AA37" s="106"/>
      <c r="AB37" s="106" t="s">
        <v>35</v>
      </c>
      <c r="AC37" s="106" t="s">
        <v>35</v>
      </c>
      <c r="AD37" s="106"/>
      <c r="AE37" s="106"/>
      <c r="AF37" s="106" t="s">
        <v>35</v>
      </c>
      <c r="AG37" s="106" t="s">
        <v>35</v>
      </c>
      <c r="AH37" s="106"/>
      <c r="AI37" s="106"/>
      <c r="AJ37" s="106"/>
      <c r="AK37" s="106" t="s">
        <v>35</v>
      </c>
      <c r="AL37" s="106"/>
      <c r="AM37" s="106"/>
      <c r="AN37" s="106"/>
      <c r="AO37" s="106"/>
      <c r="AP37" s="106"/>
      <c r="AQ37" s="106"/>
      <c r="AR37" s="106" t="s">
        <v>35</v>
      </c>
      <c r="AS37" s="106"/>
      <c r="AT37" s="106"/>
      <c r="AU37" s="106"/>
      <c r="AV37" s="106" t="s">
        <v>35</v>
      </c>
      <c r="AW37" s="106"/>
      <c r="AX37" s="106"/>
      <c r="AY37" s="106"/>
      <c r="AZ37" s="210">
        <f t="shared" si="0"/>
        <v>72</v>
      </c>
    </row>
    <row r="38" spans="1:52" ht="23.25" customHeight="1" x14ac:dyDescent="0.25">
      <c r="A38" s="107">
        <v>28</v>
      </c>
      <c r="B38" s="207" t="str">
        <f>IF('Mau A1'!B551="","",'Mau A1'!B551)</f>
        <v>Nguyễn Anh</v>
      </c>
      <c r="C38" s="209" t="str">
        <f>IF('Mau A1'!C551="","",'Mau A1'!C551)</f>
        <v xml:space="preserve">Tăng </v>
      </c>
      <c r="D38" s="106"/>
      <c r="E38" s="106" t="s">
        <v>35</v>
      </c>
      <c r="F38" s="106"/>
      <c r="G38" s="106"/>
      <c r="H38" s="106" t="s">
        <v>35</v>
      </c>
      <c r="I38" s="106" t="s">
        <v>35</v>
      </c>
      <c r="J38" s="106" t="s">
        <v>35</v>
      </c>
      <c r="K38" s="106"/>
      <c r="L38" s="106"/>
      <c r="M38" s="106" t="s">
        <v>35</v>
      </c>
      <c r="N38" s="106" t="s">
        <v>35</v>
      </c>
      <c r="O38" s="106"/>
      <c r="P38" s="106" t="s">
        <v>35</v>
      </c>
      <c r="Q38" s="106"/>
      <c r="R38" s="106" t="s">
        <v>35</v>
      </c>
      <c r="S38" s="106"/>
      <c r="T38" s="106" t="s">
        <v>35</v>
      </c>
      <c r="U38" s="106" t="s">
        <v>35</v>
      </c>
      <c r="V38" s="106"/>
      <c r="W38" s="106"/>
      <c r="X38" s="106" t="s">
        <v>35</v>
      </c>
      <c r="Y38" s="106"/>
      <c r="Z38" s="106"/>
      <c r="AA38" s="106"/>
      <c r="AB38" s="106" t="s">
        <v>35</v>
      </c>
      <c r="AC38" s="106" t="s">
        <v>35</v>
      </c>
      <c r="AD38" s="106"/>
      <c r="AE38" s="106"/>
      <c r="AF38" s="106" t="s">
        <v>35</v>
      </c>
      <c r="AG38" s="106" t="s">
        <v>35</v>
      </c>
      <c r="AH38" s="106"/>
      <c r="AI38" s="106"/>
      <c r="AJ38" s="106"/>
      <c r="AK38" s="106" t="s">
        <v>35</v>
      </c>
      <c r="AL38" s="106"/>
      <c r="AM38" s="106"/>
      <c r="AN38" s="106"/>
      <c r="AO38" s="106" t="s">
        <v>35</v>
      </c>
      <c r="AP38" s="106"/>
      <c r="AQ38" s="106"/>
      <c r="AR38" s="106" t="s">
        <v>35</v>
      </c>
      <c r="AS38" s="106"/>
      <c r="AT38" s="106"/>
      <c r="AU38" s="106"/>
      <c r="AV38" s="106" t="s">
        <v>35</v>
      </c>
      <c r="AW38" s="106"/>
      <c r="AX38" s="106"/>
      <c r="AY38" s="106"/>
      <c r="AZ38" s="210">
        <f t="shared" si="0"/>
        <v>76</v>
      </c>
    </row>
    <row r="39" spans="1:52" ht="23.25" customHeight="1" x14ac:dyDescent="0.25">
      <c r="A39" s="107">
        <v>29</v>
      </c>
      <c r="B39" s="207" t="str">
        <f>IF('Mau A1'!B571="","",'Mau A1'!B571)</f>
        <v>Quách Minh</v>
      </c>
      <c r="C39" s="209" t="str">
        <f>IF('Mau A1'!C571="","",'Mau A1'!C571)</f>
        <v xml:space="preserve">Thử </v>
      </c>
      <c r="D39" s="106" t="s">
        <v>35</v>
      </c>
      <c r="E39" s="106" t="s">
        <v>35</v>
      </c>
      <c r="F39" s="106" t="s">
        <v>35</v>
      </c>
      <c r="G39" s="106"/>
      <c r="H39" s="106" t="s">
        <v>35</v>
      </c>
      <c r="I39" s="106" t="s">
        <v>35</v>
      </c>
      <c r="J39" s="106" t="s">
        <v>35</v>
      </c>
      <c r="K39" s="106"/>
      <c r="L39" s="106" t="s">
        <v>35</v>
      </c>
      <c r="M39" s="106" t="s">
        <v>35</v>
      </c>
      <c r="N39" s="106"/>
      <c r="O39" s="106"/>
      <c r="P39" s="106" t="s">
        <v>35</v>
      </c>
      <c r="Q39" s="106"/>
      <c r="R39" s="106" t="s">
        <v>35</v>
      </c>
      <c r="S39" s="106"/>
      <c r="T39" s="106" t="s">
        <v>35</v>
      </c>
      <c r="U39" s="106" t="s">
        <v>35</v>
      </c>
      <c r="V39" s="106"/>
      <c r="W39" s="106"/>
      <c r="X39" s="106"/>
      <c r="Y39" s="106"/>
      <c r="Z39" s="106"/>
      <c r="AA39" s="106"/>
      <c r="AB39" s="106" t="s">
        <v>35</v>
      </c>
      <c r="AC39" s="106" t="s">
        <v>35</v>
      </c>
      <c r="AD39" s="106"/>
      <c r="AE39" s="106"/>
      <c r="AF39" s="106" t="s">
        <v>35</v>
      </c>
      <c r="AG39" s="106" t="s">
        <v>35</v>
      </c>
      <c r="AH39" s="106"/>
      <c r="AI39" s="106"/>
      <c r="AJ39" s="106" t="s">
        <v>35</v>
      </c>
      <c r="AK39" s="106" t="s">
        <v>35</v>
      </c>
      <c r="AL39" s="106"/>
      <c r="AM39" s="106"/>
      <c r="AN39" s="106" t="s">
        <v>35</v>
      </c>
      <c r="AO39" s="106" t="s">
        <v>35</v>
      </c>
      <c r="AP39" s="106"/>
      <c r="AQ39" s="106"/>
      <c r="AR39" s="106" t="s">
        <v>35</v>
      </c>
      <c r="AS39" s="106"/>
      <c r="AT39" s="106"/>
      <c r="AU39" s="106"/>
      <c r="AV39" s="106" t="s">
        <v>35</v>
      </c>
      <c r="AW39" s="106"/>
      <c r="AX39" s="106"/>
      <c r="AY39" s="106"/>
      <c r="AZ39" s="210">
        <f t="shared" si="0"/>
        <v>88</v>
      </c>
    </row>
    <row r="40" spans="1:52" ht="23.25" customHeight="1" x14ac:dyDescent="0.25">
      <c r="A40" s="107">
        <v>30</v>
      </c>
      <c r="B40" s="207" t="str">
        <f>IF('Mau A1'!B591="","",'Mau A1'!B591)</f>
        <v xml:space="preserve">Trần Công </v>
      </c>
      <c r="C40" s="209" t="str">
        <f>IF('Mau A1'!C591="","",'Mau A1'!C591)</f>
        <v xml:space="preserve">Tiến </v>
      </c>
      <c r="D40" s="106" t="s">
        <v>35</v>
      </c>
      <c r="E40" s="106" t="s">
        <v>35</v>
      </c>
      <c r="F40" s="106"/>
      <c r="G40" s="106"/>
      <c r="H40" s="106" t="s">
        <v>35</v>
      </c>
      <c r="I40" s="106" t="s">
        <v>35</v>
      </c>
      <c r="J40" s="106"/>
      <c r="K40" s="106"/>
      <c r="L40" s="106" t="s">
        <v>35</v>
      </c>
      <c r="M40" s="106" t="s">
        <v>35</v>
      </c>
      <c r="N40" s="106"/>
      <c r="O40" s="106"/>
      <c r="P40" s="106" t="s">
        <v>35</v>
      </c>
      <c r="Q40" s="106"/>
      <c r="R40" s="106" t="s">
        <v>35</v>
      </c>
      <c r="S40" s="106"/>
      <c r="T40" s="106" t="s">
        <v>35</v>
      </c>
      <c r="U40" s="106" t="s">
        <v>35</v>
      </c>
      <c r="V40" s="106"/>
      <c r="W40" s="106"/>
      <c r="X40" s="106"/>
      <c r="Y40" s="106"/>
      <c r="Z40" s="106"/>
      <c r="AA40" s="106"/>
      <c r="AB40" s="106" t="s">
        <v>35</v>
      </c>
      <c r="AC40" s="106" t="s">
        <v>35</v>
      </c>
      <c r="AD40" s="106"/>
      <c r="AE40" s="106"/>
      <c r="AF40" s="106" t="s">
        <v>35</v>
      </c>
      <c r="AG40" s="106" t="s">
        <v>35</v>
      </c>
      <c r="AH40" s="106"/>
      <c r="AI40" s="106"/>
      <c r="AJ40" s="106" t="s">
        <v>35</v>
      </c>
      <c r="AK40" s="106" t="s">
        <v>35</v>
      </c>
      <c r="AL40" s="106"/>
      <c r="AM40" s="106"/>
      <c r="AN40" s="106"/>
      <c r="AO40" s="106" t="s">
        <v>35</v>
      </c>
      <c r="AP40" s="106"/>
      <c r="AQ40" s="106"/>
      <c r="AR40" s="106" t="s">
        <v>35</v>
      </c>
      <c r="AS40" s="106"/>
      <c r="AT40" s="106"/>
      <c r="AU40" s="106"/>
      <c r="AV40" s="106" t="s">
        <v>35</v>
      </c>
      <c r="AW40" s="106"/>
      <c r="AX40" s="106"/>
      <c r="AY40" s="106"/>
      <c r="AZ40" s="210">
        <f t="shared" si="0"/>
        <v>76</v>
      </c>
    </row>
    <row r="41" spans="1:52" ht="23.25" customHeight="1" x14ac:dyDescent="0.25">
      <c r="A41" s="107">
        <v>31</v>
      </c>
      <c r="B41" s="207" t="str">
        <f>IF('Mau A1'!B611="","",'Mau A1'!B611)</f>
        <v>Bốc Minh</v>
      </c>
      <c r="C41" s="209" t="str">
        <f>IF('Mau A1'!C611="","",'Mau A1'!C611)</f>
        <v xml:space="preserve">Trí </v>
      </c>
      <c r="D41" s="106" t="s">
        <v>35</v>
      </c>
      <c r="E41" s="106" t="s">
        <v>35</v>
      </c>
      <c r="F41" s="106"/>
      <c r="G41" s="106"/>
      <c r="H41" s="106" t="s">
        <v>35</v>
      </c>
      <c r="I41" s="106" t="s">
        <v>35</v>
      </c>
      <c r="J41" s="106"/>
      <c r="K41" s="106"/>
      <c r="L41" s="106" t="s">
        <v>35</v>
      </c>
      <c r="M41" s="106" t="s">
        <v>35</v>
      </c>
      <c r="N41" s="106"/>
      <c r="O41" s="106"/>
      <c r="P41" s="106" t="s">
        <v>35</v>
      </c>
      <c r="Q41" s="106"/>
      <c r="R41" s="106" t="s">
        <v>35</v>
      </c>
      <c r="S41" s="106"/>
      <c r="T41" s="106" t="s">
        <v>35</v>
      </c>
      <c r="U41" s="106" t="s">
        <v>35</v>
      </c>
      <c r="V41" s="106"/>
      <c r="W41" s="106"/>
      <c r="X41" s="106" t="s">
        <v>35</v>
      </c>
      <c r="Y41" s="106"/>
      <c r="Z41" s="106"/>
      <c r="AA41" s="106"/>
      <c r="AB41" s="106"/>
      <c r="AC41" s="106" t="s">
        <v>35</v>
      </c>
      <c r="AD41" s="106"/>
      <c r="AE41" s="106"/>
      <c r="AF41" s="106" t="s">
        <v>35</v>
      </c>
      <c r="AG41" s="106" t="s">
        <v>35</v>
      </c>
      <c r="AH41" s="106"/>
      <c r="AI41" s="106"/>
      <c r="AJ41" s="106" t="s">
        <v>35</v>
      </c>
      <c r="AK41" s="106" t="s">
        <v>35</v>
      </c>
      <c r="AL41" s="106"/>
      <c r="AM41" s="106"/>
      <c r="AN41" s="106" t="s">
        <v>35</v>
      </c>
      <c r="AO41" s="106"/>
      <c r="AP41" s="106"/>
      <c r="AQ41" s="106"/>
      <c r="AR41" s="106" t="s">
        <v>35</v>
      </c>
      <c r="AS41" s="106"/>
      <c r="AT41" s="106"/>
      <c r="AU41" s="106"/>
      <c r="AV41" s="106" t="s">
        <v>35</v>
      </c>
      <c r="AW41" s="106"/>
      <c r="AX41" s="106"/>
      <c r="AY41" s="106"/>
      <c r="AZ41" s="210">
        <f t="shared" si="0"/>
        <v>76</v>
      </c>
    </row>
    <row r="42" spans="1:52" ht="23.25" customHeight="1" x14ac:dyDescent="0.25">
      <c r="A42" s="107">
        <v>32</v>
      </c>
      <c r="B42" s="207" t="str">
        <f>IF('Mau A1'!B631="","",'Mau A1'!B631)</f>
        <v>Nguyễn Trọng</v>
      </c>
      <c r="C42" s="209" t="str">
        <f>IF('Mau A1'!C631="","",'Mau A1'!C631)</f>
        <v xml:space="preserve">Trí </v>
      </c>
      <c r="D42" s="106" t="s">
        <v>35</v>
      </c>
      <c r="E42" s="106" t="s">
        <v>35</v>
      </c>
      <c r="F42" s="106"/>
      <c r="G42" s="106"/>
      <c r="H42" s="106" t="s">
        <v>35</v>
      </c>
      <c r="I42" s="106" t="s">
        <v>35</v>
      </c>
      <c r="J42" s="106" t="s">
        <v>35</v>
      </c>
      <c r="K42" s="106"/>
      <c r="L42" s="106" t="s">
        <v>35</v>
      </c>
      <c r="M42" s="106" t="s">
        <v>35</v>
      </c>
      <c r="N42" s="106"/>
      <c r="O42" s="106"/>
      <c r="P42" s="106" t="s">
        <v>35</v>
      </c>
      <c r="Q42" s="106"/>
      <c r="R42" s="106" t="s">
        <v>35</v>
      </c>
      <c r="S42" s="106"/>
      <c r="T42" s="106" t="s">
        <v>35</v>
      </c>
      <c r="U42" s="106" t="s">
        <v>35</v>
      </c>
      <c r="V42" s="106"/>
      <c r="W42" s="106"/>
      <c r="X42" s="106" t="s">
        <v>35</v>
      </c>
      <c r="Y42" s="106"/>
      <c r="Z42" s="106"/>
      <c r="AA42" s="106"/>
      <c r="AB42" s="106"/>
      <c r="AC42" s="106" t="s">
        <v>35</v>
      </c>
      <c r="AD42" s="106"/>
      <c r="AE42" s="106"/>
      <c r="AF42" s="106" t="s">
        <v>35</v>
      </c>
      <c r="AG42" s="106" t="s">
        <v>35</v>
      </c>
      <c r="AH42" s="106"/>
      <c r="AI42" s="106"/>
      <c r="AJ42" s="106" t="s">
        <v>35</v>
      </c>
      <c r="AK42" s="106" t="s">
        <v>35</v>
      </c>
      <c r="AL42" s="106"/>
      <c r="AM42" s="106"/>
      <c r="AN42" s="106" t="s">
        <v>35</v>
      </c>
      <c r="AO42" s="106" t="s">
        <v>35</v>
      </c>
      <c r="AP42" s="106"/>
      <c r="AQ42" s="106"/>
      <c r="AR42" s="106" t="s">
        <v>35</v>
      </c>
      <c r="AS42" s="106"/>
      <c r="AT42" s="106"/>
      <c r="AU42" s="106"/>
      <c r="AV42" s="106" t="s">
        <v>35</v>
      </c>
      <c r="AW42" s="106"/>
      <c r="AX42" s="106"/>
      <c r="AY42" s="106"/>
      <c r="AZ42" s="210">
        <f t="shared" si="0"/>
        <v>84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Trần Hiếu </v>
      </c>
      <c r="C43" s="209" t="str">
        <f>IF('Mau A1'!C651="","",'Mau A1'!C651)</f>
        <v xml:space="preserve">Trinh </v>
      </c>
      <c r="D43" s="106" t="s">
        <v>35</v>
      </c>
      <c r="E43" s="106" t="s">
        <v>35</v>
      </c>
      <c r="F43" s="106"/>
      <c r="G43" s="106"/>
      <c r="H43" s="106" t="s">
        <v>35</v>
      </c>
      <c r="I43" s="106" t="s">
        <v>35</v>
      </c>
      <c r="J43" s="106"/>
      <c r="K43" s="106"/>
      <c r="L43" s="106" t="s">
        <v>35</v>
      </c>
      <c r="M43" s="106" t="s">
        <v>35</v>
      </c>
      <c r="N43" s="106"/>
      <c r="O43" s="106"/>
      <c r="P43" s="106" t="s">
        <v>35</v>
      </c>
      <c r="Q43" s="106"/>
      <c r="R43" s="106" t="s">
        <v>35</v>
      </c>
      <c r="S43" s="106"/>
      <c r="T43" s="106" t="s">
        <v>35</v>
      </c>
      <c r="U43" s="106" t="s">
        <v>35</v>
      </c>
      <c r="V43" s="106"/>
      <c r="W43" s="106"/>
      <c r="X43" s="106"/>
      <c r="Y43" s="106"/>
      <c r="Z43" s="106"/>
      <c r="AA43" s="106"/>
      <c r="AB43" s="106"/>
      <c r="AC43" s="106" t="s">
        <v>35</v>
      </c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 t="s">
        <v>35</v>
      </c>
      <c r="AW43" s="106"/>
      <c r="AX43" s="106"/>
      <c r="AY43" s="106"/>
      <c r="AZ43" s="210">
        <f t="shared" si="0"/>
        <v>48</v>
      </c>
    </row>
    <row r="44" spans="1:52" ht="23.25" customHeight="1" x14ac:dyDescent="0.25">
      <c r="A44" s="107">
        <v>34</v>
      </c>
      <c r="B44" s="207" t="str">
        <f>IF('Mau A1'!B671="","",'Mau A1'!B671)</f>
        <v xml:space="preserve">Nguyễn Văn </v>
      </c>
      <c r="C44" s="209" t="str">
        <f>IF('Mau A1'!C671="","",'Mau A1'!C671)</f>
        <v xml:space="preserve">Yên </v>
      </c>
      <c r="D44" s="106" t="s">
        <v>35</v>
      </c>
      <c r="E44" s="106" t="s">
        <v>35</v>
      </c>
      <c r="F44" s="106" t="s">
        <v>35</v>
      </c>
      <c r="G44" s="106"/>
      <c r="H44" s="106" t="s">
        <v>35</v>
      </c>
      <c r="I44" s="106" t="s">
        <v>35</v>
      </c>
      <c r="J44" s="106"/>
      <c r="K44" s="106"/>
      <c r="L44" s="106" t="s">
        <v>35</v>
      </c>
      <c r="M44" s="106" t="s">
        <v>35</v>
      </c>
      <c r="N44" s="106"/>
      <c r="O44" s="106"/>
      <c r="P44" s="106" t="s">
        <v>35</v>
      </c>
      <c r="Q44" s="106"/>
      <c r="R44" s="106" t="s">
        <v>35</v>
      </c>
      <c r="S44" s="106"/>
      <c r="T44" s="106" t="s">
        <v>35</v>
      </c>
      <c r="U44" s="106"/>
      <c r="V44" s="106"/>
      <c r="W44" s="106"/>
      <c r="X44" s="106"/>
      <c r="Y44" s="106"/>
      <c r="Z44" s="106"/>
      <c r="AA44" s="106"/>
      <c r="AB44" s="106" t="s">
        <v>35</v>
      </c>
      <c r="AC44" s="106" t="s">
        <v>35</v>
      </c>
      <c r="AD44" s="106"/>
      <c r="AE44" s="106"/>
      <c r="AF44" s="106" t="s">
        <v>35</v>
      </c>
      <c r="AG44" s="106" t="s">
        <v>35</v>
      </c>
      <c r="AH44" s="106"/>
      <c r="AI44" s="106"/>
      <c r="AJ44" s="106" t="s">
        <v>35</v>
      </c>
      <c r="AK44" s="106"/>
      <c r="AL44" s="106"/>
      <c r="AM44" s="106"/>
      <c r="AN44" s="106" t="s">
        <v>35</v>
      </c>
      <c r="AO44" s="106" t="s">
        <v>35</v>
      </c>
      <c r="AP44" s="106"/>
      <c r="AQ44" s="106"/>
      <c r="AR44" s="106" t="s">
        <v>35</v>
      </c>
      <c r="AS44" s="106"/>
      <c r="AT44" s="106"/>
      <c r="AU44" s="106"/>
      <c r="AV44" s="106" t="s">
        <v>35</v>
      </c>
      <c r="AW44" s="106"/>
      <c r="AX44" s="106"/>
      <c r="AY44" s="106"/>
      <c r="AZ44" s="210">
        <f t="shared" si="0"/>
        <v>76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60" t="s">
        <v>64</v>
      </c>
      <c r="C52" s="460"/>
      <c r="D52" s="460"/>
      <c r="E52" s="460"/>
      <c r="F52" s="460"/>
      <c r="G52" s="460"/>
      <c r="H52" s="460"/>
      <c r="I52" s="460"/>
      <c r="J52" s="460"/>
      <c r="K52" s="460"/>
      <c r="L52" s="460"/>
      <c r="M52" s="460"/>
      <c r="N52" s="460"/>
      <c r="O52" s="460"/>
      <c r="P52" s="460"/>
      <c r="Q52" s="460"/>
      <c r="R52" s="460"/>
      <c r="S52" s="460"/>
      <c r="T52" s="460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152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36</v>
      </c>
      <c r="H53" s="39"/>
      <c r="I53" s="39"/>
      <c r="J53" s="39"/>
      <c r="K53" s="39"/>
      <c r="L53" s="39"/>
      <c r="M53" s="39"/>
      <c r="N53" s="39"/>
      <c r="O53" s="39"/>
      <c r="AN53" s="38" t="s">
        <v>37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  <mergeCell ref="AJ10:AM10"/>
    <mergeCell ref="AN10:AQ10"/>
    <mergeCell ref="A2:P2"/>
    <mergeCell ref="A3:P3"/>
    <mergeCell ref="A5:AZ5"/>
    <mergeCell ref="A6:AZ6"/>
    <mergeCell ref="AF3:AZ3"/>
    <mergeCell ref="AF2:AZ2"/>
  </mergeCells>
  <phoneticPr fontId="27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zoomScale="55" zoomScaleSheetLayoutView="55" workbookViewId="0">
      <selection activeCell="A8" sqref="A8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57</v>
      </c>
    </row>
    <row r="2" spans="1:16" ht="21" customHeight="1" x14ac:dyDescent="0.25">
      <c r="A2" s="432" t="s">
        <v>143</v>
      </c>
      <c r="B2" s="432"/>
      <c r="C2" s="432"/>
      <c r="D2" s="432"/>
      <c r="E2" s="432"/>
      <c r="F2" s="432"/>
      <c r="G2" s="432"/>
      <c r="H2" s="91"/>
      <c r="K2" s="459" t="s">
        <v>12</v>
      </c>
      <c r="L2" s="459"/>
      <c r="M2" s="459"/>
      <c r="N2" s="459"/>
      <c r="O2" s="459"/>
      <c r="P2" s="459"/>
    </row>
    <row r="3" spans="1:16" ht="33" customHeight="1" x14ac:dyDescent="0.25">
      <c r="A3" s="433" t="s">
        <v>144</v>
      </c>
      <c r="B3" s="434"/>
      <c r="C3" s="434"/>
      <c r="D3" s="434"/>
      <c r="E3" s="434"/>
      <c r="F3" s="434"/>
      <c r="G3" s="434"/>
      <c r="H3" s="91"/>
      <c r="K3" s="436" t="s">
        <v>13</v>
      </c>
      <c r="L3" s="436"/>
      <c r="M3" s="436"/>
      <c r="N3" s="436"/>
      <c r="O3" s="436"/>
      <c r="P3" s="436"/>
    </row>
    <row r="5" spans="1:16" ht="20.25" x14ac:dyDescent="0.3">
      <c r="A5" s="431" t="s">
        <v>58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</row>
    <row r="6" spans="1:16" ht="20.25" x14ac:dyDescent="0.3">
      <c r="A6" s="431" t="s">
        <v>148</v>
      </c>
      <c r="B6" s="431"/>
      <c r="C6" s="431"/>
      <c r="D6" s="431"/>
      <c r="E6" s="431"/>
      <c r="F6" s="431"/>
      <c r="G6" s="431"/>
      <c r="H6" s="431"/>
      <c r="I6" s="431"/>
      <c r="J6" s="431"/>
      <c r="K6" s="431"/>
      <c r="L6" s="431"/>
      <c r="M6" s="431"/>
      <c r="N6" s="431"/>
      <c r="O6" s="431"/>
      <c r="P6" s="431"/>
    </row>
    <row r="7" spans="1:16" ht="20.25" x14ac:dyDescent="0.3">
      <c r="A7" s="431" t="s">
        <v>572</v>
      </c>
      <c r="B7" s="431"/>
      <c r="C7" s="431"/>
      <c r="D7" s="431"/>
      <c r="E7" s="431"/>
      <c r="F7" s="431"/>
      <c r="G7" s="431"/>
      <c r="H7" s="431"/>
      <c r="I7" s="431"/>
      <c r="J7" s="431"/>
      <c r="K7" s="431"/>
      <c r="L7" s="431"/>
      <c r="M7" s="431"/>
      <c r="N7" s="431"/>
      <c r="O7" s="431"/>
      <c r="P7" s="431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20" t="s">
        <v>183</v>
      </c>
      <c r="C10" s="520"/>
      <c r="D10" s="520" t="s">
        <v>59</v>
      </c>
      <c r="E10" s="520"/>
      <c r="F10" s="520" t="s">
        <v>60</v>
      </c>
      <c r="G10" s="520"/>
      <c r="H10" s="520"/>
      <c r="I10" s="520"/>
      <c r="J10" s="520"/>
      <c r="K10" s="520"/>
      <c r="L10" s="520"/>
      <c r="M10" s="520"/>
      <c r="N10" s="521" t="s">
        <v>61</v>
      </c>
      <c r="O10" s="520"/>
      <c r="P10" s="32" t="s">
        <v>62</v>
      </c>
    </row>
    <row r="11" spans="1:16" ht="18.75" customHeight="1" x14ac:dyDescent="0.25">
      <c r="A11" s="516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492">
        <v>41892</v>
      </c>
      <c r="E11" s="493"/>
      <c r="F11" s="494" t="s">
        <v>548</v>
      </c>
      <c r="G11" s="495"/>
      <c r="H11" s="495"/>
      <c r="I11" s="495"/>
      <c r="J11" s="495"/>
      <c r="K11" s="495"/>
      <c r="L11" s="495"/>
      <c r="M11" s="496"/>
      <c r="N11" s="494"/>
      <c r="O11" s="496"/>
      <c r="P11" s="504">
        <f>N11+N12+N13+N14+N15+N16+N17+N18+N19+N20</f>
        <v>4</v>
      </c>
    </row>
    <row r="12" spans="1:16" ht="18.75" customHeight="1" x14ac:dyDescent="0.25">
      <c r="A12" s="507"/>
      <c r="B12" s="170"/>
      <c r="C12" s="181"/>
      <c r="D12" s="480"/>
      <c r="E12" s="481"/>
      <c r="F12" s="473" t="s">
        <v>549</v>
      </c>
      <c r="G12" s="482"/>
      <c r="H12" s="482"/>
      <c r="I12" s="482"/>
      <c r="J12" s="482"/>
      <c r="K12" s="482"/>
      <c r="L12" s="482"/>
      <c r="M12" s="474"/>
      <c r="N12" s="473">
        <v>4</v>
      </c>
      <c r="O12" s="474"/>
      <c r="P12" s="504"/>
    </row>
    <row r="13" spans="1:16" ht="18.75" customHeight="1" x14ac:dyDescent="0.25">
      <c r="A13" s="507"/>
      <c r="B13" s="170"/>
      <c r="C13" s="181"/>
      <c r="D13" s="480"/>
      <c r="E13" s="481"/>
      <c r="F13" s="473"/>
      <c r="G13" s="482"/>
      <c r="H13" s="482"/>
      <c r="I13" s="482"/>
      <c r="J13" s="482"/>
      <c r="K13" s="482"/>
      <c r="L13" s="482"/>
      <c r="M13" s="474"/>
      <c r="N13" s="473"/>
      <c r="O13" s="474"/>
      <c r="P13" s="504"/>
    </row>
    <row r="14" spans="1:16" ht="18.75" customHeight="1" x14ac:dyDescent="0.25">
      <c r="A14" s="522"/>
      <c r="B14" s="170"/>
      <c r="C14" s="181"/>
      <c r="D14" s="480"/>
      <c r="E14" s="481"/>
      <c r="F14" s="473"/>
      <c r="G14" s="482"/>
      <c r="H14" s="482"/>
      <c r="I14" s="482"/>
      <c r="J14" s="482"/>
      <c r="K14" s="482"/>
      <c r="L14" s="482"/>
      <c r="M14" s="474"/>
      <c r="N14" s="473"/>
      <c r="O14" s="474"/>
      <c r="P14" s="504"/>
    </row>
    <row r="15" spans="1:16" ht="18.75" customHeight="1" x14ac:dyDescent="0.25">
      <c r="A15" s="522"/>
      <c r="B15" s="170"/>
      <c r="C15" s="181"/>
      <c r="D15" s="480"/>
      <c r="E15" s="481"/>
      <c r="F15" s="473"/>
      <c r="G15" s="482"/>
      <c r="H15" s="482"/>
      <c r="I15" s="482"/>
      <c r="J15" s="482"/>
      <c r="K15" s="482"/>
      <c r="L15" s="482"/>
      <c r="M15" s="474"/>
      <c r="N15" s="473"/>
      <c r="O15" s="474"/>
      <c r="P15" s="504"/>
    </row>
    <row r="16" spans="1:16" ht="18.75" customHeight="1" x14ac:dyDescent="0.25">
      <c r="A16" s="522"/>
      <c r="B16" s="170"/>
      <c r="C16" s="181"/>
      <c r="D16" s="480"/>
      <c r="E16" s="481"/>
      <c r="F16" s="473"/>
      <c r="G16" s="482"/>
      <c r="H16" s="482"/>
      <c r="I16" s="482"/>
      <c r="J16" s="482"/>
      <c r="K16" s="482"/>
      <c r="L16" s="482"/>
      <c r="M16" s="474"/>
      <c r="N16" s="473"/>
      <c r="O16" s="474"/>
      <c r="P16" s="504"/>
    </row>
    <row r="17" spans="1:16" ht="18.75" customHeight="1" x14ac:dyDescent="0.25">
      <c r="A17" s="522"/>
      <c r="B17" s="170"/>
      <c r="C17" s="181"/>
      <c r="D17" s="480"/>
      <c r="E17" s="481"/>
      <c r="F17" s="473"/>
      <c r="G17" s="482"/>
      <c r="H17" s="482"/>
      <c r="I17" s="482"/>
      <c r="J17" s="482"/>
      <c r="K17" s="482"/>
      <c r="L17" s="482"/>
      <c r="M17" s="474"/>
      <c r="N17" s="473"/>
      <c r="O17" s="474"/>
      <c r="P17" s="504"/>
    </row>
    <row r="18" spans="1:16" ht="18.75" customHeight="1" x14ac:dyDescent="0.25">
      <c r="A18" s="522"/>
      <c r="B18" s="170"/>
      <c r="C18" s="181"/>
      <c r="D18" s="480"/>
      <c r="E18" s="481"/>
      <c r="F18" s="473"/>
      <c r="G18" s="482"/>
      <c r="H18" s="482"/>
      <c r="I18" s="482"/>
      <c r="J18" s="482"/>
      <c r="K18" s="482"/>
      <c r="L18" s="482"/>
      <c r="M18" s="474"/>
      <c r="N18" s="473"/>
      <c r="O18" s="474"/>
      <c r="P18" s="504"/>
    </row>
    <row r="19" spans="1:16" ht="18.75" customHeight="1" x14ac:dyDescent="0.25">
      <c r="A19" s="522"/>
      <c r="B19" s="170"/>
      <c r="C19" s="181"/>
      <c r="D19" s="480"/>
      <c r="E19" s="481"/>
      <c r="F19" s="473"/>
      <c r="G19" s="482"/>
      <c r="H19" s="482"/>
      <c r="I19" s="482"/>
      <c r="J19" s="482"/>
      <c r="K19" s="482"/>
      <c r="L19" s="482"/>
      <c r="M19" s="474"/>
      <c r="N19" s="473"/>
      <c r="O19" s="474"/>
      <c r="P19" s="504"/>
    </row>
    <row r="20" spans="1:16" ht="18.75" customHeight="1" x14ac:dyDescent="0.25">
      <c r="A20" s="508"/>
      <c r="B20" s="171"/>
      <c r="C20" s="182"/>
      <c r="D20" s="475"/>
      <c r="E20" s="476"/>
      <c r="F20" s="477"/>
      <c r="G20" s="478"/>
      <c r="H20" s="478"/>
      <c r="I20" s="478"/>
      <c r="J20" s="478"/>
      <c r="K20" s="478"/>
      <c r="L20" s="478"/>
      <c r="M20" s="479"/>
      <c r="N20" s="477"/>
      <c r="O20" s="479"/>
      <c r="P20" s="505"/>
    </row>
    <row r="21" spans="1:16" ht="18.75" customHeight="1" x14ac:dyDescent="0.25">
      <c r="A21" s="509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2">
        <v>41680</v>
      </c>
      <c r="E21" s="493"/>
      <c r="F21" s="494" t="s">
        <v>550</v>
      </c>
      <c r="G21" s="495"/>
      <c r="H21" s="495"/>
      <c r="I21" s="495"/>
      <c r="J21" s="495"/>
      <c r="K21" s="495"/>
      <c r="L21" s="495"/>
      <c r="M21" s="496"/>
      <c r="N21" s="497"/>
      <c r="O21" s="498"/>
      <c r="P21" s="503">
        <f>N21+N22+N23+N24+N25+N26+N27+N28+N29+N30</f>
        <v>28</v>
      </c>
    </row>
    <row r="22" spans="1:16" ht="18.75" customHeight="1" x14ac:dyDescent="0.25">
      <c r="A22" s="500"/>
      <c r="B22" s="170"/>
      <c r="C22" s="181"/>
      <c r="D22" s="480"/>
      <c r="E22" s="481"/>
      <c r="F22" s="473" t="s">
        <v>551</v>
      </c>
      <c r="G22" s="482"/>
      <c r="H22" s="482"/>
      <c r="I22" s="482"/>
      <c r="J22" s="482"/>
      <c r="K22" s="482"/>
      <c r="L22" s="482"/>
      <c r="M22" s="474"/>
      <c r="N22" s="473">
        <v>4</v>
      </c>
      <c r="O22" s="474"/>
      <c r="P22" s="504"/>
    </row>
    <row r="23" spans="1:16" ht="18.75" customHeight="1" x14ac:dyDescent="0.25">
      <c r="A23" s="500"/>
      <c r="B23" s="170"/>
      <c r="C23" s="181"/>
      <c r="D23" s="492">
        <v>41892</v>
      </c>
      <c r="E23" s="493"/>
      <c r="F23" s="494" t="s">
        <v>548</v>
      </c>
      <c r="G23" s="495"/>
      <c r="H23" s="495"/>
      <c r="I23" s="495"/>
      <c r="J23" s="495"/>
      <c r="K23" s="495"/>
      <c r="L23" s="495"/>
      <c r="M23" s="496"/>
      <c r="N23" s="494"/>
      <c r="O23" s="496"/>
      <c r="P23" s="504"/>
    </row>
    <row r="24" spans="1:16" ht="18.75" customHeight="1" x14ac:dyDescent="0.25">
      <c r="A24" s="500"/>
      <c r="B24" s="170"/>
      <c r="C24" s="181"/>
      <c r="D24" s="480"/>
      <c r="E24" s="481"/>
      <c r="F24" s="473" t="s">
        <v>549</v>
      </c>
      <c r="G24" s="482"/>
      <c r="H24" s="482"/>
      <c r="I24" s="482"/>
      <c r="J24" s="482"/>
      <c r="K24" s="482"/>
      <c r="L24" s="482"/>
      <c r="M24" s="474"/>
      <c r="N24" s="473">
        <v>4</v>
      </c>
      <c r="O24" s="474"/>
      <c r="P24" s="504"/>
    </row>
    <row r="25" spans="1:16" ht="18.75" customHeight="1" x14ac:dyDescent="0.3">
      <c r="A25" s="500"/>
      <c r="B25" s="170"/>
      <c r="C25" s="181"/>
      <c r="D25" s="480" t="s">
        <v>552</v>
      </c>
      <c r="E25" s="486"/>
      <c r="F25" s="487" t="s">
        <v>553</v>
      </c>
      <c r="G25" s="488"/>
      <c r="H25" s="488"/>
      <c r="I25" s="488"/>
      <c r="J25" s="488"/>
      <c r="K25" s="488"/>
      <c r="L25" s="488"/>
      <c r="M25" s="489"/>
      <c r="N25" s="473"/>
      <c r="O25" s="474"/>
      <c r="P25" s="504"/>
    </row>
    <row r="26" spans="1:16" ht="18.75" customHeight="1" x14ac:dyDescent="0.25">
      <c r="A26" s="500"/>
      <c r="B26" s="170"/>
      <c r="C26" s="181"/>
      <c r="D26" s="480"/>
      <c r="E26" s="481"/>
      <c r="F26" s="473"/>
      <c r="G26" s="482"/>
      <c r="H26" s="482"/>
      <c r="I26" s="482"/>
      <c r="J26" s="482"/>
      <c r="K26" s="482"/>
      <c r="L26" s="482"/>
      <c r="M26" s="474"/>
      <c r="N26" s="473">
        <v>4</v>
      </c>
      <c r="O26" s="474"/>
      <c r="P26" s="504"/>
    </row>
    <row r="27" spans="1:16" ht="18.75" customHeight="1" x14ac:dyDescent="0.25">
      <c r="A27" s="500"/>
      <c r="B27" s="170"/>
      <c r="C27" s="181"/>
      <c r="D27" s="480" t="s">
        <v>554</v>
      </c>
      <c r="E27" s="481"/>
      <c r="F27" s="473" t="s">
        <v>555</v>
      </c>
      <c r="G27" s="482"/>
      <c r="H27" s="482"/>
      <c r="I27" s="482"/>
      <c r="J27" s="482"/>
      <c r="K27" s="482"/>
      <c r="L27" s="482"/>
      <c r="M27" s="474"/>
      <c r="N27" s="473">
        <v>4</v>
      </c>
      <c r="O27" s="474"/>
      <c r="P27" s="504"/>
    </row>
    <row r="28" spans="1:16" ht="18.75" customHeight="1" x14ac:dyDescent="0.25">
      <c r="A28" s="500"/>
      <c r="B28" s="170"/>
      <c r="C28" s="181"/>
      <c r="D28" s="485">
        <v>42248</v>
      </c>
      <c r="E28" s="481"/>
      <c r="F28" s="473" t="s">
        <v>556</v>
      </c>
      <c r="G28" s="482"/>
      <c r="H28" s="482"/>
      <c r="I28" s="482"/>
      <c r="J28" s="482"/>
      <c r="K28" s="482"/>
      <c r="L28" s="482"/>
      <c r="M28" s="474"/>
      <c r="N28" s="473">
        <v>4</v>
      </c>
      <c r="O28" s="474"/>
      <c r="P28" s="504"/>
    </row>
    <row r="29" spans="1:16" ht="18.75" customHeight="1" x14ac:dyDescent="0.25">
      <c r="A29" s="500"/>
      <c r="B29" s="170"/>
      <c r="C29" s="181"/>
      <c r="D29" s="511">
        <v>42037</v>
      </c>
      <c r="E29" s="512"/>
      <c r="F29" s="513" t="s">
        <v>557</v>
      </c>
      <c r="G29" s="514"/>
      <c r="H29" s="514"/>
      <c r="I29" s="514"/>
      <c r="J29" s="514"/>
      <c r="K29" s="514"/>
      <c r="L29" s="514"/>
      <c r="M29" s="515"/>
      <c r="N29" s="490">
        <v>4</v>
      </c>
      <c r="O29" s="491"/>
      <c r="P29" s="504"/>
    </row>
    <row r="30" spans="1:16" ht="18.75" customHeight="1" x14ac:dyDescent="0.25">
      <c r="A30" s="510"/>
      <c r="B30" s="171"/>
      <c r="C30" s="182"/>
      <c r="D30" s="475" t="s">
        <v>558</v>
      </c>
      <c r="E30" s="476"/>
      <c r="F30" s="477" t="s">
        <v>559</v>
      </c>
      <c r="G30" s="478"/>
      <c r="H30" s="478"/>
      <c r="I30" s="478"/>
      <c r="J30" s="478"/>
      <c r="K30" s="478"/>
      <c r="L30" s="478"/>
      <c r="M30" s="479"/>
      <c r="N30" s="477">
        <v>4</v>
      </c>
      <c r="O30" s="479"/>
      <c r="P30" s="505"/>
    </row>
    <row r="31" spans="1:16" ht="20.25" customHeight="1" x14ac:dyDescent="0.25">
      <c r="A31" s="518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85">
        <v>42248</v>
      </c>
      <c r="E31" s="481"/>
      <c r="F31" s="473" t="s">
        <v>556</v>
      </c>
      <c r="G31" s="482"/>
      <c r="H31" s="482"/>
      <c r="I31" s="482"/>
      <c r="J31" s="482"/>
      <c r="K31" s="482"/>
      <c r="L31" s="482"/>
      <c r="M31" s="474"/>
      <c r="N31" s="473">
        <v>4</v>
      </c>
      <c r="O31" s="474"/>
      <c r="P31" s="503">
        <f>N31+N32+N33+N34+N35+N36+N37+N38+N39+N40</f>
        <v>12</v>
      </c>
    </row>
    <row r="32" spans="1:16" ht="20.25" customHeight="1" x14ac:dyDescent="0.25">
      <c r="A32" s="509"/>
      <c r="B32" s="170"/>
      <c r="C32" s="181"/>
      <c r="D32" s="511">
        <v>42037</v>
      </c>
      <c r="E32" s="512"/>
      <c r="F32" s="513" t="s">
        <v>557</v>
      </c>
      <c r="G32" s="514"/>
      <c r="H32" s="514"/>
      <c r="I32" s="514"/>
      <c r="J32" s="514"/>
      <c r="K32" s="514"/>
      <c r="L32" s="514"/>
      <c r="M32" s="515"/>
      <c r="N32" s="490">
        <v>4</v>
      </c>
      <c r="O32" s="491"/>
      <c r="P32" s="504"/>
    </row>
    <row r="33" spans="1:16" ht="20.25" customHeight="1" x14ac:dyDescent="0.25">
      <c r="A33" s="509"/>
      <c r="B33" s="170"/>
      <c r="C33" s="181"/>
      <c r="D33" s="475" t="s">
        <v>558</v>
      </c>
      <c r="E33" s="476"/>
      <c r="F33" s="477" t="s">
        <v>559</v>
      </c>
      <c r="G33" s="478"/>
      <c r="H33" s="478"/>
      <c r="I33" s="478"/>
      <c r="J33" s="478"/>
      <c r="K33" s="478"/>
      <c r="L33" s="478"/>
      <c r="M33" s="479"/>
      <c r="N33" s="477">
        <v>4</v>
      </c>
      <c r="O33" s="479"/>
      <c r="P33" s="504"/>
    </row>
    <row r="34" spans="1:16" ht="20.25" customHeight="1" x14ac:dyDescent="0.25">
      <c r="A34" s="509"/>
      <c r="B34" s="170"/>
      <c r="C34" s="181"/>
      <c r="D34" s="480"/>
      <c r="E34" s="481"/>
      <c r="F34" s="473"/>
      <c r="G34" s="482"/>
      <c r="H34" s="482"/>
      <c r="I34" s="482"/>
      <c r="J34" s="482"/>
      <c r="K34" s="482"/>
      <c r="L34" s="482"/>
      <c r="M34" s="474"/>
      <c r="N34" s="473"/>
      <c r="O34" s="474"/>
      <c r="P34" s="504"/>
    </row>
    <row r="35" spans="1:16" ht="20.25" customHeight="1" x14ac:dyDescent="0.25">
      <c r="A35" s="509"/>
      <c r="B35" s="170"/>
      <c r="C35" s="181"/>
      <c r="D35" s="480"/>
      <c r="E35" s="481"/>
      <c r="F35" s="473"/>
      <c r="G35" s="482"/>
      <c r="H35" s="482"/>
      <c r="I35" s="482"/>
      <c r="J35" s="482"/>
      <c r="K35" s="482"/>
      <c r="L35" s="482"/>
      <c r="M35" s="474"/>
      <c r="N35" s="473"/>
      <c r="O35" s="474"/>
      <c r="P35" s="504"/>
    </row>
    <row r="36" spans="1:16" ht="20.25" customHeight="1" x14ac:dyDescent="0.25">
      <c r="A36" s="509"/>
      <c r="B36" s="170"/>
      <c r="C36" s="181"/>
      <c r="D36" s="480"/>
      <c r="E36" s="481"/>
      <c r="F36" s="473"/>
      <c r="G36" s="482"/>
      <c r="H36" s="482"/>
      <c r="I36" s="482"/>
      <c r="J36" s="482"/>
      <c r="K36" s="482"/>
      <c r="L36" s="482"/>
      <c r="M36" s="474"/>
      <c r="N36" s="473"/>
      <c r="O36" s="474"/>
      <c r="P36" s="504"/>
    </row>
    <row r="37" spans="1:16" ht="20.25" customHeight="1" x14ac:dyDescent="0.25">
      <c r="A37" s="509"/>
      <c r="B37" s="170"/>
      <c r="C37" s="181"/>
      <c r="D37" s="480"/>
      <c r="E37" s="481"/>
      <c r="F37" s="473"/>
      <c r="G37" s="482"/>
      <c r="H37" s="482"/>
      <c r="I37" s="482"/>
      <c r="J37" s="482"/>
      <c r="K37" s="482"/>
      <c r="L37" s="482"/>
      <c r="M37" s="474"/>
      <c r="N37" s="473"/>
      <c r="O37" s="474"/>
      <c r="P37" s="504"/>
    </row>
    <row r="38" spans="1:16" ht="20.25" customHeight="1" x14ac:dyDescent="0.25">
      <c r="A38" s="509"/>
      <c r="B38" s="170"/>
      <c r="C38" s="181"/>
      <c r="D38" s="480"/>
      <c r="E38" s="481"/>
      <c r="F38" s="473"/>
      <c r="G38" s="482"/>
      <c r="H38" s="482"/>
      <c r="I38" s="482"/>
      <c r="J38" s="482"/>
      <c r="K38" s="482"/>
      <c r="L38" s="482"/>
      <c r="M38" s="474"/>
      <c r="N38" s="473"/>
      <c r="O38" s="474"/>
      <c r="P38" s="504"/>
    </row>
    <row r="39" spans="1:16" ht="20.25" customHeight="1" x14ac:dyDescent="0.25">
      <c r="A39" s="509"/>
      <c r="B39" s="170"/>
      <c r="C39" s="181"/>
      <c r="D39" s="480"/>
      <c r="E39" s="481"/>
      <c r="F39" s="473"/>
      <c r="G39" s="482"/>
      <c r="H39" s="482"/>
      <c r="I39" s="482"/>
      <c r="J39" s="482"/>
      <c r="K39" s="482"/>
      <c r="L39" s="482"/>
      <c r="M39" s="474"/>
      <c r="N39" s="473"/>
      <c r="O39" s="474"/>
      <c r="P39" s="504"/>
    </row>
    <row r="40" spans="1:16" ht="20.25" customHeight="1" x14ac:dyDescent="0.25">
      <c r="A40" s="519"/>
      <c r="B40" s="171"/>
      <c r="C40" s="182"/>
      <c r="D40" s="475"/>
      <c r="E40" s="476"/>
      <c r="F40" s="477"/>
      <c r="G40" s="478"/>
      <c r="H40" s="478"/>
      <c r="I40" s="478"/>
      <c r="J40" s="478"/>
      <c r="K40" s="478"/>
      <c r="L40" s="478"/>
      <c r="M40" s="479"/>
      <c r="N40" s="477"/>
      <c r="O40" s="479"/>
      <c r="P40" s="505"/>
    </row>
    <row r="41" spans="1:16" ht="20.25" customHeight="1" x14ac:dyDescent="0.25">
      <c r="A41" s="499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2">
        <v>41892</v>
      </c>
      <c r="E41" s="493"/>
      <c r="F41" s="494" t="s">
        <v>548</v>
      </c>
      <c r="G41" s="495"/>
      <c r="H41" s="495"/>
      <c r="I41" s="495"/>
      <c r="J41" s="495"/>
      <c r="K41" s="495"/>
      <c r="L41" s="495"/>
      <c r="M41" s="496"/>
      <c r="N41" s="494"/>
      <c r="O41" s="496"/>
      <c r="P41" s="503">
        <f>N41+N42+N43+N44+N45+N46+N47+N48+N49+N50</f>
        <v>4</v>
      </c>
    </row>
    <row r="42" spans="1:16" ht="20.25" customHeight="1" x14ac:dyDescent="0.25">
      <c r="A42" s="509"/>
      <c r="B42" s="170"/>
      <c r="C42" s="181"/>
      <c r="D42" s="480"/>
      <c r="E42" s="481"/>
      <c r="F42" s="473" t="s">
        <v>549</v>
      </c>
      <c r="G42" s="482"/>
      <c r="H42" s="482"/>
      <c r="I42" s="482"/>
      <c r="J42" s="482"/>
      <c r="K42" s="482"/>
      <c r="L42" s="482"/>
      <c r="M42" s="474"/>
      <c r="N42" s="473">
        <v>4</v>
      </c>
      <c r="O42" s="474"/>
      <c r="P42" s="504"/>
    </row>
    <row r="43" spans="1:16" ht="20.25" customHeight="1" x14ac:dyDescent="0.25">
      <c r="A43" s="509"/>
      <c r="B43" s="170"/>
      <c r="C43" s="181"/>
      <c r="D43" s="480"/>
      <c r="E43" s="481"/>
      <c r="F43" s="473"/>
      <c r="G43" s="482"/>
      <c r="H43" s="482"/>
      <c r="I43" s="482"/>
      <c r="J43" s="482"/>
      <c r="K43" s="482"/>
      <c r="L43" s="482"/>
      <c r="M43" s="474"/>
      <c r="N43" s="473"/>
      <c r="O43" s="474"/>
      <c r="P43" s="504"/>
    </row>
    <row r="44" spans="1:16" ht="20.25" customHeight="1" x14ac:dyDescent="0.25">
      <c r="A44" s="509"/>
      <c r="B44" s="170"/>
      <c r="C44" s="181"/>
      <c r="D44" s="480"/>
      <c r="E44" s="481"/>
      <c r="F44" s="473"/>
      <c r="G44" s="482"/>
      <c r="H44" s="482"/>
      <c r="I44" s="482"/>
      <c r="J44" s="482"/>
      <c r="K44" s="482"/>
      <c r="L44" s="482"/>
      <c r="M44" s="474"/>
      <c r="N44" s="473"/>
      <c r="O44" s="474"/>
      <c r="P44" s="504"/>
    </row>
    <row r="45" spans="1:16" ht="20.25" customHeight="1" x14ac:dyDescent="0.25">
      <c r="A45" s="509"/>
      <c r="B45" s="170"/>
      <c r="C45" s="181"/>
      <c r="D45" s="480"/>
      <c r="E45" s="481"/>
      <c r="F45" s="473"/>
      <c r="G45" s="482"/>
      <c r="H45" s="482"/>
      <c r="I45" s="482"/>
      <c r="J45" s="482"/>
      <c r="K45" s="482"/>
      <c r="L45" s="482"/>
      <c r="M45" s="474"/>
      <c r="N45" s="473"/>
      <c r="O45" s="474"/>
      <c r="P45" s="504"/>
    </row>
    <row r="46" spans="1:16" ht="20.25" customHeight="1" x14ac:dyDescent="0.25">
      <c r="A46" s="509"/>
      <c r="B46" s="170"/>
      <c r="C46" s="181"/>
      <c r="D46" s="480"/>
      <c r="E46" s="481"/>
      <c r="F46" s="473"/>
      <c r="G46" s="482"/>
      <c r="H46" s="482"/>
      <c r="I46" s="482"/>
      <c r="J46" s="482"/>
      <c r="K46" s="482"/>
      <c r="L46" s="482"/>
      <c r="M46" s="474"/>
      <c r="N46" s="473"/>
      <c r="O46" s="474"/>
      <c r="P46" s="504"/>
    </row>
    <row r="47" spans="1:16" ht="20.25" customHeight="1" x14ac:dyDescent="0.25">
      <c r="A47" s="509"/>
      <c r="B47" s="170"/>
      <c r="C47" s="181"/>
      <c r="D47" s="480"/>
      <c r="E47" s="481"/>
      <c r="F47" s="473"/>
      <c r="G47" s="482"/>
      <c r="H47" s="482"/>
      <c r="I47" s="482"/>
      <c r="J47" s="482"/>
      <c r="K47" s="482"/>
      <c r="L47" s="482"/>
      <c r="M47" s="474"/>
      <c r="N47" s="473"/>
      <c r="O47" s="474"/>
      <c r="P47" s="504"/>
    </row>
    <row r="48" spans="1:16" ht="20.25" customHeight="1" x14ac:dyDescent="0.25">
      <c r="A48" s="509"/>
      <c r="B48" s="170"/>
      <c r="C48" s="181"/>
      <c r="D48" s="480"/>
      <c r="E48" s="481"/>
      <c r="F48" s="473"/>
      <c r="G48" s="482"/>
      <c r="H48" s="482"/>
      <c r="I48" s="482"/>
      <c r="J48" s="482"/>
      <c r="K48" s="482"/>
      <c r="L48" s="482"/>
      <c r="M48" s="474"/>
      <c r="N48" s="473"/>
      <c r="O48" s="474"/>
      <c r="P48" s="504"/>
    </row>
    <row r="49" spans="1:16" ht="20.25" customHeight="1" x14ac:dyDescent="0.25">
      <c r="A49" s="509"/>
      <c r="B49" s="170"/>
      <c r="C49" s="181"/>
      <c r="D49" s="480"/>
      <c r="E49" s="481"/>
      <c r="F49" s="473"/>
      <c r="G49" s="482"/>
      <c r="H49" s="482"/>
      <c r="I49" s="482"/>
      <c r="J49" s="482"/>
      <c r="K49" s="482"/>
      <c r="L49" s="482"/>
      <c r="M49" s="474"/>
      <c r="N49" s="473"/>
      <c r="O49" s="474"/>
      <c r="P49" s="504"/>
    </row>
    <row r="50" spans="1:16" ht="20.25" customHeight="1" x14ac:dyDescent="0.25">
      <c r="A50" s="517"/>
      <c r="B50" s="171"/>
      <c r="C50" s="182"/>
      <c r="D50" s="475"/>
      <c r="E50" s="476"/>
      <c r="F50" s="477"/>
      <c r="G50" s="478"/>
      <c r="H50" s="478"/>
      <c r="I50" s="478"/>
      <c r="J50" s="478"/>
      <c r="K50" s="478"/>
      <c r="L50" s="478"/>
      <c r="M50" s="479"/>
      <c r="N50" s="477"/>
      <c r="O50" s="479"/>
      <c r="P50" s="505"/>
    </row>
    <row r="51" spans="1:16" ht="20.25" customHeight="1" x14ac:dyDescent="0.25">
      <c r="A51" s="506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2">
        <v>41892</v>
      </c>
      <c r="E51" s="493"/>
      <c r="F51" s="494" t="s">
        <v>548</v>
      </c>
      <c r="G51" s="495"/>
      <c r="H51" s="495"/>
      <c r="I51" s="495"/>
      <c r="J51" s="495"/>
      <c r="K51" s="495"/>
      <c r="L51" s="495"/>
      <c r="M51" s="496"/>
      <c r="N51" s="494"/>
      <c r="O51" s="496"/>
      <c r="P51" s="503">
        <f>N51+N52+N53+N54+N55+N56+N57+N58+N59+N60</f>
        <v>4</v>
      </c>
    </row>
    <row r="52" spans="1:16" ht="20.25" customHeight="1" x14ac:dyDescent="0.25">
      <c r="A52" s="507"/>
      <c r="B52" s="170"/>
      <c r="C52" s="181"/>
      <c r="D52" s="480"/>
      <c r="E52" s="481"/>
      <c r="F52" s="473" t="s">
        <v>549</v>
      </c>
      <c r="G52" s="482"/>
      <c r="H52" s="482"/>
      <c r="I52" s="482"/>
      <c r="J52" s="482"/>
      <c r="K52" s="482"/>
      <c r="L52" s="482"/>
      <c r="M52" s="474"/>
      <c r="N52" s="473">
        <v>4</v>
      </c>
      <c r="O52" s="474"/>
      <c r="P52" s="504"/>
    </row>
    <row r="53" spans="1:16" ht="20.25" customHeight="1" x14ac:dyDescent="0.25">
      <c r="A53" s="507"/>
      <c r="B53" s="170"/>
      <c r="C53" s="181"/>
      <c r="D53" s="480"/>
      <c r="E53" s="481"/>
      <c r="F53" s="473"/>
      <c r="G53" s="482"/>
      <c r="H53" s="482"/>
      <c r="I53" s="482"/>
      <c r="J53" s="482"/>
      <c r="K53" s="482"/>
      <c r="L53" s="482"/>
      <c r="M53" s="474"/>
      <c r="N53" s="473"/>
      <c r="O53" s="474"/>
      <c r="P53" s="504"/>
    </row>
    <row r="54" spans="1:16" ht="20.25" customHeight="1" x14ac:dyDescent="0.25">
      <c r="A54" s="507"/>
      <c r="B54" s="170"/>
      <c r="C54" s="181"/>
      <c r="D54" s="480"/>
      <c r="E54" s="481"/>
      <c r="F54" s="473"/>
      <c r="G54" s="482"/>
      <c r="H54" s="482"/>
      <c r="I54" s="482"/>
      <c r="J54" s="482"/>
      <c r="K54" s="482"/>
      <c r="L54" s="482"/>
      <c r="M54" s="474"/>
      <c r="N54" s="473"/>
      <c r="O54" s="474"/>
      <c r="P54" s="504"/>
    </row>
    <row r="55" spans="1:16" ht="20.25" customHeight="1" x14ac:dyDescent="0.25">
      <c r="A55" s="507"/>
      <c r="B55" s="170"/>
      <c r="C55" s="181"/>
      <c r="D55" s="480"/>
      <c r="E55" s="481"/>
      <c r="F55" s="473"/>
      <c r="G55" s="482"/>
      <c r="H55" s="482"/>
      <c r="I55" s="482"/>
      <c r="J55" s="482"/>
      <c r="K55" s="482"/>
      <c r="L55" s="482"/>
      <c r="M55" s="474"/>
      <c r="N55" s="473"/>
      <c r="O55" s="474"/>
      <c r="P55" s="504"/>
    </row>
    <row r="56" spans="1:16" ht="20.25" customHeight="1" x14ac:dyDescent="0.25">
      <c r="A56" s="507"/>
      <c r="B56" s="170"/>
      <c r="C56" s="181"/>
      <c r="D56" s="480"/>
      <c r="E56" s="481"/>
      <c r="F56" s="473"/>
      <c r="G56" s="482"/>
      <c r="H56" s="482"/>
      <c r="I56" s="482"/>
      <c r="J56" s="482"/>
      <c r="K56" s="482"/>
      <c r="L56" s="482"/>
      <c r="M56" s="474"/>
      <c r="N56" s="473"/>
      <c r="O56" s="474"/>
      <c r="P56" s="504"/>
    </row>
    <row r="57" spans="1:16" ht="20.25" customHeight="1" x14ac:dyDescent="0.25">
      <c r="A57" s="507"/>
      <c r="B57" s="170"/>
      <c r="C57" s="181"/>
      <c r="D57" s="480"/>
      <c r="E57" s="481"/>
      <c r="F57" s="473"/>
      <c r="G57" s="482"/>
      <c r="H57" s="482"/>
      <c r="I57" s="482"/>
      <c r="J57" s="482"/>
      <c r="K57" s="482"/>
      <c r="L57" s="482"/>
      <c r="M57" s="474"/>
      <c r="N57" s="473"/>
      <c r="O57" s="474"/>
      <c r="P57" s="504"/>
    </row>
    <row r="58" spans="1:16" ht="20.25" customHeight="1" x14ac:dyDescent="0.25">
      <c r="A58" s="507"/>
      <c r="B58" s="170"/>
      <c r="C58" s="181"/>
      <c r="D58" s="480"/>
      <c r="E58" s="481"/>
      <c r="F58" s="473"/>
      <c r="G58" s="482"/>
      <c r="H58" s="482"/>
      <c r="I58" s="482"/>
      <c r="J58" s="482"/>
      <c r="K58" s="482"/>
      <c r="L58" s="482"/>
      <c r="M58" s="474"/>
      <c r="N58" s="473"/>
      <c r="O58" s="474"/>
      <c r="P58" s="504"/>
    </row>
    <row r="59" spans="1:16" ht="20.25" customHeight="1" x14ac:dyDescent="0.25">
      <c r="A59" s="507"/>
      <c r="B59" s="170"/>
      <c r="C59" s="181"/>
      <c r="D59" s="480"/>
      <c r="E59" s="481"/>
      <c r="F59" s="473"/>
      <c r="G59" s="482"/>
      <c r="H59" s="482"/>
      <c r="I59" s="482"/>
      <c r="J59" s="482"/>
      <c r="K59" s="482"/>
      <c r="L59" s="482"/>
      <c r="M59" s="474"/>
      <c r="N59" s="473"/>
      <c r="O59" s="474"/>
      <c r="P59" s="504"/>
    </row>
    <row r="60" spans="1:16" ht="20.25" customHeight="1" x14ac:dyDescent="0.25">
      <c r="A60" s="508"/>
      <c r="B60" s="171"/>
      <c r="C60" s="182"/>
      <c r="D60" s="475"/>
      <c r="E60" s="476"/>
      <c r="F60" s="477"/>
      <c r="G60" s="478"/>
      <c r="H60" s="478"/>
      <c r="I60" s="478"/>
      <c r="J60" s="478"/>
      <c r="K60" s="478"/>
      <c r="L60" s="478"/>
      <c r="M60" s="479"/>
      <c r="N60" s="477"/>
      <c r="O60" s="479"/>
      <c r="P60" s="505"/>
    </row>
    <row r="61" spans="1:16" ht="20.25" customHeight="1" x14ac:dyDescent="0.25">
      <c r="A61" s="499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2">
        <v>41892</v>
      </c>
      <c r="E61" s="493"/>
      <c r="F61" s="494" t="s">
        <v>548</v>
      </c>
      <c r="G61" s="495"/>
      <c r="H61" s="495"/>
      <c r="I61" s="495"/>
      <c r="J61" s="495"/>
      <c r="K61" s="495"/>
      <c r="L61" s="495"/>
      <c r="M61" s="496"/>
      <c r="N61" s="494"/>
      <c r="O61" s="496"/>
      <c r="P61" s="503">
        <f>N61+N62+N63+N64+N65+N66+N67+N68+N69+N70</f>
        <v>4</v>
      </c>
    </row>
    <row r="62" spans="1:16" ht="20.25" customHeight="1" x14ac:dyDescent="0.25">
      <c r="A62" s="500"/>
      <c r="B62" s="170"/>
      <c r="C62" s="181"/>
      <c r="D62" s="480"/>
      <c r="E62" s="481"/>
      <c r="F62" s="473" t="s">
        <v>549</v>
      </c>
      <c r="G62" s="482"/>
      <c r="H62" s="482"/>
      <c r="I62" s="482"/>
      <c r="J62" s="482"/>
      <c r="K62" s="482"/>
      <c r="L62" s="482"/>
      <c r="M62" s="474"/>
      <c r="N62" s="473">
        <v>4</v>
      </c>
      <c r="O62" s="474"/>
      <c r="P62" s="504"/>
    </row>
    <row r="63" spans="1:16" ht="20.25" customHeight="1" x14ac:dyDescent="0.25">
      <c r="A63" s="500"/>
      <c r="B63" s="170"/>
      <c r="C63" s="181"/>
      <c r="D63" s="480"/>
      <c r="E63" s="481"/>
      <c r="F63" s="473"/>
      <c r="G63" s="482"/>
      <c r="H63" s="482"/>
      <c r="I63" s="482"/>
      <c r="J63" s="482"/>
      <c r="K63" s="482"/>
      <c r="L63" s="482"/>
      <c r="M63" s="474"/>
      <c r="N63" s="473"/>
      <c r="O63" s="474"/>
      <c r="P63" s="504"/>
    </row>
    <row r="64" spans="1:16" ht="20.25" customHeight="1" x14ac:dyDescent="0.25">
      <c r="A64" s="500"/>
      <c r="B64" s="170"/>
      <c r="C64" s="181"/>
      <c r="D64" s="480"/>
      <c r="E64" s="481"/>
      <c r="F64" s="473"/>
      <c r="G64" s="482"/>
      <c r="H64" s="482"/>
      <c r="I64" s="482"/>
      <c r="J64" s="482"/>
      <c r="K64" s="482"/>
      <c r="L64" s="482"/>
      <c r="M64" s="474"/>
      <c r="N64" s="473"/>
      <c r="O64" s="474"/>
      <c r="P64" s="504"/>
    </row>
    <row r="65" spans="1:16" ht="20.25" customHeight="1" x14ac:dyDescent="0.25">
      <c r="A65" s="500"/>
      <c r="B65" s="170"/>
      <c r="C65" s="181"/>
      <c r="D65" s="480"/>
      <c r="E65" s="481"/>
      <c r="F65" s="473"/>
      <c r="G65" s="482"/>
      <c r="H65" s="482"/>
      <c r="I65" s="482"/>
      <c r="J65" s="482"/>
      <c r="K65" s="482"/>
      <c r="L65" s="482"/>
      <c r="M65" s="474"/>
      <c r="N65" s="473"/>
      <c r="O65" s="474"/>
      <c r="P65" s="504"/>
    </row>
    <row r="66" spans="1:16" ht="20.25" customHeight="1" x14ac:dyDescent="0.25">
      <c r="A66" s="500"/>
      <c r="B66" s="170"/>
      <c r="C66" s="181"/>
      <c r="D66" s="480"/>
      <c r="E66" s="481"/>
      <c r="F66" s="473"/>
      <c r="G66" s="482"/>
      <c r="H66" s="482"/>
      <c r="I66" s="482"/>
      <c r="J66" s="482"/>
      <c r="K66" s="482"/>
      <c r="L66" s="482"/>
      <c r="M66" s="474"/>
      <c r="N66" s="473"/>
      <c r="O66" s="474"/>
      <c r="P66" s="504"/>
    </row>
    <row r="67" spans="1:16" ht="20.25" customHeight="1" x14ac:dyDescent="0.25">
      <c r="A67" s="500"/>
      <c r="B67" s="170"/>
      <c r="C67" s="181"/>
      <c r="D67" s="480"/>
      <c r="E67" s="481"/>
      <c r="F67" s="473"/>
      <c r="G67" s="482"/>
      <c r="H67" s="482"/>
      <c r="I67" s="482"/>
      <c r="J67" s="482"/>
      <c r="K67" s="482"/>
      <c r="L67" s="482"/>
      <c r="M67" s="474"/>
      <c r="N67" s="473"/>
      <c r="O67" s="474"/>
      <c r="P67" s="504"/>
    </row>
    <row r="68" spans="1:16" ht="20.25" customHeight="1" x14ac:dyDescent="0.25">
      <c r="A68" s="500"/>
      <c r="B68" s="170"/>
      <c r="C68" s="181"/>
      <c r="D68" s="480"/>
      <c r="E68" s="481"/>
      <c r="F68" s="473"/>
      <c r="G68" s="482"/>
      <c r="H68" s="482"/>
      <c r="I68" s="482"/>
      <c r="J68" s="482"/>
      <c r="K68" s="482"/>
      <c r="L68" s="482"/>
      <c r="M68" s="474"/>
      <c r="N68" s="473"/>
      <c r="O68" s="474"/>
      <c r="P68" s="504"/>
    </row>
    <row r="69" spans="1:16" ht="20.25" customHeight="1" x14ac:dyDescent="0.25">
      <c r="A69" s="500"/>
      <c r="B69" s="170"/>
      <c r="C69" s="181"/>
      <c r="D69" s="480"/>
      <c r="E69" s="481"/>
      <c r="F69" s="473"/>
      <c r="G69" s="482"/>
      <c r="H69" s="482"/>
      <c r="I69" s="482"/>
      <c r="J69" s="482"/>
      <c r="K69" s="482"/>
      <c r="L69" s="482"/>
      <c r="M69" s="474"/>
      <c r="N69" s="473"/>
      <c r="O69" s="474"/>
      <c r="P69" s="504"/>
    </row>
    <row r="70" spans="1:16" ht="20.25" customHeight="1" x14ac:dyDescent="0.25">
      <c r="A70" s="501"/>
      <c r="B70" s="171"/>
      <c r="C70" s="182"/>
      <c r="D70" s="483"/>
      <c r="E70" s="484"/>
      <c r="F70" s="477"/>
      <c r="G70" s="478"/>
      <c r="H70" s="478"/>
      <c r="I70" s="478"/>
      <c r="J70" s="478"/>
      <c r="K70" s="478"/>
      <c r="L70" s="478"/>
      <c r="M70" s="479"/>
      <c r="N70" s="477"/>
      <c r="O70" s="479"/>
      <c r="P70" s="505"/>
    </row>
    <row r="71" spans="1:16" ht="20.25" customHeight="1" x14ac:dyDescent="0.25">
      <c r="A71" s="516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492">
        <v>41680</v>
      </c>
      <c r="E71" s="493"/>
      <c r="F71" s="494" t="s">
        <v>550</v>
      </c>
      <c r="G71" s="495"/>
      <c r="H71" s="495"/>
      <c r="I71" s="495"/>
      <c r="J71" s="495"/>
      <c r="K71" s="495"/>
      <c r="L71" s="495"/>
      <c r="M71" s="496"/>
      <c r="N71" s="494"/>
      <c r="O71" s="496"/>
      <c r="P71" s="503">
        <f>N71+N72+N73+N74+N75+N76+N77+N78+N79+N80</f>
        <v>28</v>
      </c>
    </row>
    <row r="72" spans="1:16" ht="20.25" customHeight="1" x14ac:dyDescent="0.25">
      <c r="A72" s="507"/>
      <c r="B72" s="170"/>
      <c r="C72" s="181"/>
      <c r="D72" s="480"/>
      <c r="E72" s="481"/>
      <c r="F72" s="473" t="s">
        <v>551</v>
      </c>
      <c r="G72" s="482"/>
      <c r="H72" s="482"/>
      <c r="I72" s="482"/>
      <c r="J72" s="482"/>
      <c r="K72" s="482"/>
      <c r="L72" s="482"/>
      <c r="M72" s="474"/>
      <c r="N72" s="473">
        <v>4</v>
      </c>
      <c r="O72" s="474"/>
      <c r="P72" s="504"/>
    </row>
    <row r="73" spans="1:16" ht="20.25" customHeight="1" x14ac:dyDescent="0.25">
      <c r="A73" s="507"/>
      <c r="B73" s="170"/>
      <c r="C73" s="181"/>
      <c r="D73" s="492">
        <v>41892</v>
      </c>
      <c r="E73" s="493"/>
      <c r="F73" s="494" t="s">
        <v>548</v>
      </c>
      <c r="G73" s="495"/>
      <c r="H73" s="495"/>
      <c r="I73" s="495"/>
      <c r="J73" s="495"/>
      <c r="K73" s="495"/>
      <c r="L73" s="495"/>
      <c r="M73" s="496"/>
      <c r="N73" s="494"/>
      <c r="O73" s="496"/>
      <c r="P73" s="504"/>
    </row>
    <row r="74" spans="1:16" ht="20.25" customHeight="1" x14ac:dyDescent="0.25">
      <c r="A74" s="507"/>
      <c r="B74" s="170"/>
      <c r="C74" s="181"/>
      <c r="D74" s="480"/>
      <c r="E74" s="481"/>
      <c r="F74" s="473" t="s">
        <v>549</v>
      </c>
      <c r="G74" s="482"/>
      <c r="H74" s="482"/>
      <c r="I74" s="482"/>
      <c r="J74" s="482"/>
      <c r="K74" s="482"/>
      <c r="L74" s="482"/>
      <c r="M74" s="474"/>
      <c r="N74" s="473">
        <v>4</v>
      </c>
      <c r="O74" s="474"/>
      <c r="P74" s="504"/>
    </row>
    <row r="75" spans="1:16" ht="20.25" customHeight="1" x14ac:dyDescent="0.25">
      <c r="A75" s="507"/>
      <c r="B75" s="170"/>
      <c r="C75" s="181"/>
      <c r="D75" s="480" t="s">
        <v>552</v>
      </c>
      <c r="E75" s="481"/>
      <c r="F75" s="473" t="s">
        <v>560</v>
      </c>
      <c r="G75" s="482"/>
      <c r="H75" s="482"/>
      <c r="I75" s="482"/>
      <c r="J75" s="482"/>
      <c r="K75" s="482"/>
      <c r="L75" s="482"/>
      <c r="M75" s="474"/>
      <c r="N75" s="473"/>
      <c r="O75" s="474"/>
      <c r="P75" s="504"/>
    </row>
    <row r="76" spans="1:16" ht="20.25" customHeight="1" x14ac:dyDescent="0.25">
      <c r="A76" s="507"/>
      <c r="B76" s="170"/>
      <c r="C76" s="181"/>
      <c r="D76" s="480"/>
      <c r="E76" s="481"/>
      <c r="F76" s="473" t="s">
        <v>561</v>
      </c>
      <c r="G76" s="482"/>
      <c r="H76" s="482"/>
      <c r="I76" s="482"/>
      <c r="J76" s="482"/>
      <c r="K76" s="482"/>
      <c r="L76" s="482"/>
      <c r="M76" s="474"/>
      <c r="N76" s="473">
        <v>4</v>
      </c>
      <c r="O76" s="474"/>
      <c r="P76" s="504"/>
    </row>
    <row r="77" spans="1:16" ht="20.25" customHeight="1" x14ac:dyDescent="0.25">
      <c r="A77" s="507"/>
      <c r="B77" s="170"/>
      <c r="C77" s="181"/>
      <c r="D77" s="480" t="s">
        <v>554</v>
      </c>
      <c r="E77" s="481"/>
      <c r="F77" s="473" t="s">
        <v>555</v>
      </c>
      <c r="G77" s="482"/>
      <c r="H77" s="482"/>
      <c r="I77" s="482"/>
      <c r="J77" s="482"/>
      <c r="K77" s="482"/>
      <c r="L77" s="482"/>
      <c r="M77" s="474"/>
      <c r="N77" s="473">
        <v>4</v>
      </c>
      <c r="O77" s="474"/>
      <c r="P77" s="504"/>
    </row>
    <row r="78" spans="1:16" ht="20.25" customHeight="1" x14ac:dyDescent="0.25">
      <c r="A78" s="507"/>
      <c r="B78" s="170"/>
      <c r="C78" s="181"/>
      <c r="D78" s="485">
        <v>42248</v>
      </c>
      <c r="E78" s="481"/>
      <c r="F78" s="473" t="s">
        <v>556</v>
      </c>
      <c r="G78" s="482"/>
      <c r="H78" s="482"/>
      <c r="I78" s="482"/>
      <c r="J78" s="482"/>
      <c r="K78" s="482"/>
      <c r="L78" s="482"/>
      <c r="M78" s="474"/>
      <c r="N78" s="473">
        <v>4</v>
      </c>
      <c r="O78" s="474"/>
      <c r="P78" s="504"/>
    </row>
    <row r="79" spans="1:16" ht="20.25" customHeight="1" x14ac:dyDescent="0.25">
      <c r="A79" s="507"/>
      <c r="B79" s="170"/>
      <c r="C79" s="181"/>
      <c r="D79" s="511">
        <v>42037</v>
      </c>
      <c r="E79" s="512"/>
      <c r="F79" s="513" t="s">
        <v>557</v>
      </c>
      <c r="G79" s="514"/>
      <c r="H79" s="514"/>
      <c r="I79" s="514"/>
      <c r="J79" s="514"/>
      <c r="K79" s="514"/>
      <c r="L79" s="514"/>
      <c r="M79" s="515"/>
      <c r="N79" s="490">
        <v>4</v>
      </c>
      <c r="O79" s="491"/>
      <c r="P79" s="504"/>
    </row>
    <row r="80" spans="1:16" ht="20.25" customHeight="1" x14ac:dyDescent="0.25">
      <c r="A80" s="508"/>
      <c r="B80" s="171"/>
      <c r="C80" s="182"/>
      <c r="D80" s="475" t="s">
        <v>558</v>
      </c>
      <c r="E80" s="476"/>
      <c r="F80" s="477" t="s">
        <v>559</v>
      </c>
      <c r="G80" s="478"/>
      <c r="H80" s="478"/>
      <c r="I80" s="478"/>
      <c r="J80" s="478"/>
      <c r="K80" s="478"/>
      <c r="L80" s="478"/>
      <c r="M80" s="479"/>
      <c r="N80" s="477">
        <v>4</v>
      </c>
      <c r="O80" s="479"/>
      <c r="P80" s="505"/>
    </row>
    <row r="81" spans="1:16" ht="20.25" customHeight="1" x14ac:dyDescent="0.25">
      <c r="A81" s="509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2">
        <v>41680</v>
      </c>
      <c r="E81" s="493"/>
      <c r="F81" s="494" t="s">
        <v>550</v>
      </c>
      <c r="G81" s="495"/>
      <c r="H81" s="495"/>
      <c r="I81" s="495"/>
      <c r="J81" s="495"/>
      <c r="K81" s="495"/>
      <c r="L81" s="495"/>
      <c r="M81" s="496"/>
      <c r="N81" s="497"/>
      <c r="O81" s="498"/>
      <c r="P81" s="503">
        <f>N81+N82+N83+N84+N85+N86+N87+N88+N89+N90</f>
        <v>28</v>
      </c>
    </row>
    <row r="82" spans="1:16" ht="20.25" customHeight="1" x14ac:dyDescent="0.25">
      <c r="A82" s="500"/>
      <c r="B82" s="170"/>
      <c r="C82" s="183"/>
      <c r="D82" s="480"/>
      <c r="E82" s="481"/>
      <c r="F82" s="473" t="s">
        <v>551</v>
      </c>
      <c r="G82" s="482"/>
      <c r="H82" s="482"/>
      <c r="I82" s="482"/>
      <c r="J82" s="482"/>
      <c r="K82" s="482"/>
      <c r="L82" s="482"/>
      <c r="M82" s="474"/>
      <c r="N82" s="473">
        <v>4</v>
      </c>
      <c r="O82" s="474"/>
      <c r="P82" s="504"/>
    </row>
    <row r="83" spans="1:16" ht="20.25" customHeight="1" x14ac:dyDescent="0.25">
      <c r="A83" s="500"/>
      <c r="B83" s="170"/>
      <c r="C83" s="183"/>
      <c r="D83" s="492">
        <v>41892</v>
      </c>
      <c r="E83" s="493"/>
      <c r="F83" s="494" t="s">
        <v>548</v>
      </c>
      <c r="G83" s="495"/>
      <c r="H83" s="495"/>
      <c r="I83" s="495"/>
      <c r="J83" s="495"/>
      <c r="K83" s="495"/>
      <c r="L83" s="495"/>
      <c r="M83" s="496"/>
      <c r="N83" s="494"/>
      <c r="O83" s="496"/>
      <c r="P83" s="504"/>
    </row>
    <row r="84" spans="1:16" ht="20.25" customHeight="1" x14ac:dyDescent="0.25">
      <c r="A84" s="500"/>
      <c r="B84" s="170"/>
      <c r="C84" s="183"/>
      <c r="D84" s="480"/>
      <c r="E84" s="481"/>
      <c r="F84" s="473" t="s">
        <v>549</v>
      </c>
      <c r="G84" s="482"/>
      <c r="H84" s="482"/>
      <c r="I84" s="482"/>
      <c r="J84" s="482"/>
      <c r="K84" s="482"/>
      <c r="L84" s="482"/>
      <c r="M84" s="474"/>
      <c r="N84" s="473">
        <v>4</v>
      </c>
      <c r="O84" s="474"/>
      <c r="P84" s="504"/>
    </row>
    <row r="85" spans="1:16" ht="20.25" customHeight="1" x14ac:dyDescent="0.25">
      <c r="A85" s="500"/>
      <c r="B85" s="170"/>
      <c r="C85" s="183"/>
      <c r="D85" s="480" t="s">
        <v>552</v>
      </c>
      <c r="E85" s="481"/>
      <c r="F85" s="473" t="s">
        <v>560</v>
      </c>
      <c r="G85" s="482"/>
      <c r="H85" s="482"/>
      <c r="I85" s="482"/>
      <c r="J85" s="482"/>
      <c r="K85" s="482"/>
      <c r="L85" s="482"/>
      <c r="M85" s="474"/>
      <c r="N85" s="473"/>
      <c r="O85" s="474"/>
      <c r="P85" s="504"/>
    </row>
    <row r="86" spans="1:16" ht="20.25" customHeight="1" x14ac:dyDescent="0.25">
      <c r="A86" s="500"/>
      <c r="B86" s="170"/>
      <c r="C86" s="183"/>
      <c r="D86" s="480"/>
      <c r="E86" s="481"/>
      <c r="F86" s="473" t="s">
        <v>561</v>
      </c>
      <c r="G86" s="482"/>
      <c r="H86" s="482"/>
      <c r="I86" s="482"/>
      <c r="J86" s="482"/>
      <c r="K86" s="482"/>
      <c r="L86" s="482"/>
      <c r="M86" s="474"/>
      <c r="N86" s="473">
        <v>4</v>
      </c>
      <c r="O86" s="474"/>
      <c r="P86" s="504"/>
    </row>
    <row r="87" spans="1:16" ht="20.25" customHeight="1" x14ac:dyDescent="0.25">
      <c r="A87" s="500"/>
      <c r="B87" s="170"/>
      <c r="C87" s="183"/>
      <c r="D87" s="480" t="s">
        <v>554</v>
      </c>
      <c r="E87" s="481"/>
      <c r="F87" s="473" t="s">
        <v>555</v>
      </c>
      <c r="G87" s="482"/>
      <c r="H87" s="482"/>
      <c r="I87" s="482"/>
      <c r="J87" s="482"/>
      <c r="K87" s="482"/>
      <c r="L87" s="482"/>
      <c r="M87" s="474"/>
      <c r="N87" s="473">
        <v>4</v>
      </c>
      <c r="O87" s="474"/>
      <c r="P87" s="504"/>
    </row>
    <row r="88" spans="1:16" ht="20.25" customHeight="1" x14ac:dyDescent="0.25">
      <c r="A88" s="500"/>
      <c r="B88" s="170"/>
      <c r="C88" s="183"/>
      <c r="D88" s="485">
        <v>42248</v>
      </c>
      <c r="E88" s="481"/>
      <c r="F88" s="473" t="s">
        <v>556</v>
      </c>
      <c r="G88" s="482"/>
      <c r="H88" s="482"/>
      <c r="I88" s="482"/>
      <c r="J88" s="482"/>
      <c r="K88" s="482"/>
      <c r="L88" s="482"/>
      <c r="M88" s="474"/>
      <c r="N88" s="473">
        <v>4</v>
      </c>
      <c r="O88" s="474"/>
      <c r="P88" s="504"/>
    </row>
    <row r="89" spans="1:16" ht="20.25" customHeight="1" x14ac:dyDescent="0.25">
      <c r="A89" s="500"/>
      <c r="B89" s="170"/>
      <c r="C89" s="183"/>
      <c r="D89" s="511">
        <v>42037</v>
      </c>
      <c r="E89" s="512"/>
      <c r="F89" s="513" t="s">
        <v>557</v>
      </c>
      <c r="G89" s="514"/>
      <c r="H89" s="514"/>
      <c r="I89" s="514"/>
      <c r="J89" s="514"/>
      <c r="K89" s="514"/>
      <c r="L89" s="514"/>
      <c r="M89" s="515"/>
      <c r="N89" s="490">
        <v>4</v>
      </c>
      <c r="O89" s="491"/>
      <c r="P89" s="504"/>
    </row>
    <row r="90" spans="1:16" ht="20.25" customHeight="1" x14ac:dyDescent="0.25">
      <c r="A90" s="510"/>
      <c r="B90" s="171"/>
      <c r="C90" s="184"/>
      <c r="D90" s="475" t="s">
        <v>558</v>
      </c>
      <c r="E90" s="476"/>
      <c r="F90" s="477" t="s">
        <v>559</v>
      </c>
      <c r="G90" s="478"/>
      <c r="H90" s="478"/>
      <c r="I90" s="478"/>
      <c r="J90" s="478"/>
      <c r="K90" s="478"/>
      <c r="L90" s="478"/>
      <c r="M90" s="479"/>
      <c r="N90" s="477">
        <v>4</v>
      </c>
      <c r="O90" s="479"/>
      <c r="P90" s="505"/>
    </row>
    <row r="91" spans="1:16" ht="20.25" customHeight="1" x14ac:dyDescent="0.25">
      <c r="A91" s="506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492">
        <v>41892</v>
      </c>
      <c r="E91" s="493"/>
      <c r="F91" s="494" t="s">
        <v>548</v>
      </c>
      <c r="G91" s="495"/>
      <c r="H91" s="495"/>
      <c r="I91" s="495"/>
      <c r="J91" s="495"/>
      <c r="K91" s="495"/>
      <c r="L91" s="495"/>
      <c r="M91" s="496"/>
      <c r="N91" s="494"/>
      <c r="O91" s="496"/>
      <c r="P91" s="503">
        <f>N91+N92+N93+N94+N95+N96+N97+N98+N99+N100</f>
        <v>4</v>
      </c>
    </row>
    <row r="92" spans="1:16" ht="20.25" customHeight="1" x14ac:dyDescent="0.25">
      <c r="A92" s="507"/>
      <c r="B92" s="170"/>
      <c r="C92" s="183"/>
      <c r="D92" s="480"/>
      <c r="E92" s="481"/>
      <c r="F92" s="473" t="s">
        <v>549</v>
      </c>
      <c r="G92" s="482"/>
      <c r="H92" s="482"/>
      <c r="I92" s="482"/>
      <c r="J92" s="482"/>
      <c r="K92" s="482"/>
      <c r="L92" s="482"/>
      <c r="M92" s="474"/>
      <c r="N92" s="473">
        <v>4</v>
      </c>
      <c r="O92" s="474"/>
      <c r="P92" s="504"/>
    </row>
    <row r="93" spans="1:16" ht="20.25" customHeight="1" x14ac:dyDescent="0.25">
      <c r="A93" s="507"/>
      <c r="B93" s="170"/>
      <c r="C93" s="183"/>
      <c r="D93" s="480"/>
      <c r="E93" s="481"/>
      <c r="F93" s="473"/>
      <c r="G93" s="482"/>
      <c r="H93" s="482"/>
      <c r="I93" s="482"/>
      <c r="J93" s="482"/>
      <c r="K93" s="482"/>
      <c r="L93" s="482"/>
      <c r="M93" s="474"/>
      <c r="N93" s="473"/>
      <c r="O93" s="474"/>
      <c r="P93" s="504"/>
    </row>
    <row r="94" spans="1:16" ht="20.25" customHeight="1" x14ac:dyDescent="0.25">
      <c r="A94" s="507"/>
      <c r="B94" s="170"/>
      <c r="C94" s="183"/>
      <c r="D94" s="480"/>
      <c r="E94" s="481"/>
      <c r="F94" s="473"/>
      <c r="G94" s="482"/>
      <c r="H94" s="482"/>
      <c r="I94" s="482"/>
      <c r="J94" s="482"/>
      <c r="K94" s="482"/>
      <c r="L94" s="482"/>
      <c r="M94" s="474"/>
      <c r="N94" s="473"/>
      <c r="O94" s="474"/>
      <c r="P94" s="504"/>
    </row>
    <row r="95" spans="1:16" ht="20.25" customHeight="1" x14ac:dyDescent="0.25">
      <c r="A95" s="507"/>
      <c r="B95" s="170"/>
      <c r="C95" s="183"/>
      <c r="D95" s="480"/>
      <c r="E95" s="481"/>
      <c r="F95" s="473"/>
      <c r="G95" s="482"/>
      <c r="H95" s="482"/>
      <c r="I95" s="482"/>
      <c r="J95" s="482"/>
      <c r="K95" s="482"/>
      <c r="L95" s="482"/>
      <c r="M95" s="474"/>
      <c r="N95" s="473"/>
      <c r="O95" s="474"/>
      <c r="P95" s="504"/>
    </row>
    <row r="96" spans="1:16" ht="20.25" customHeight="1" x14ac:dyDescent="0.25">
      <c r="A96" s="507"/>
      <c r="B96" s="170"/>
      <c r="C96" s="183"/>
      <c r="D96" s="480"/>
      <c r="E96" s="481"/>
      <c r="F96" s="473"/>
      <c r="G96" s="482"/>
      <c r="H96" s="482"/>
      <c r="I96" s="482"/>
      <c r="J96" s="482"/>
      <c r="K96" s="482"/>
      <c r="L96" s="482"/>
      <c r="M96" s="474"/>
      <c r="N96" s="473"/>
      <c r="O96" s="474"/>
      <c r="P96" s="504"/>
    </row>
    <row r="97" spans="1:16" ht="20.25" customHeight="1" x14ac:dyDescent="0.25">
      <c r="A97" s="507"/>
      <c r="B97" s="170"/>
      <c r="C97" s="183"/>
      <c r="D97" s="480"/>
      <c r="E97" s="481"/>
      <c r="F97" s="473"/>
      <c r="G97" s="482"/>
      <c r="H97" s="482"/>
      <c r="I97" s="482"/>
      <c r="J97" s="482"/>
      <c r="K97" s="482"/>
      <c r="L97" s="482"/>
      <c r="M97" s="474"/>
      <c r="N97" s="473"/>
      <c r="O97" s="474"/>
      <c r="P97" s="504"/>
    </row>
    <row r="98" spans="1:16" ht="20.25" customHeight="1" x14ac:dyDescent="0.25">
      <c r="A98" s="507"/>
      <c r="B98" s="170"/>
      <c r="C98" s="183"/>
      <c r="D98" s="480"/>
      <c r="E98" s="481"/>
      <c r="F98" s="473"/>
      <c r="G98" s="482"/>
      <c r="H98" s="482"/>
      <c r="I98" s="482"/>
      <c r="J98" s="482"/>
      <c r="K98" s="482"/>
      <c r="L98" s="482"/>
      <c r="M98" s="474"/>
      <c r="N98" s="473"/>
      <c r="O98" s="474"/>
      <c r="P98" s="504"/>
    </row>
    <row r="99" spans="1:16" ht="20.25" customHeight="1" x14ac:dyDescent="0.25">
      <c r="A99" s="507"/>
      <c r="B99" s="170"/>
      <c r="C99" s="183"/>
      <c r="D99" s="480"/>
      <c r="E99" s="481"/>
      <c r="F99" s="473"/>
      <c r="G99" s="482"/>
      <c r="H99" s="482"/>
      <c r="I99" s="482"/>
      <c r="J99" s="482"/>
      <c r="K99" s="482"/>
      <c r="L99" s="482"/>
      <c r="M99" s="474"/>
      <c r="N99" s="473"/>
      <c r="O99" s="474"/>
      <c r="P99" s="504"/>
    </row>
    <row r="100" spans="1:16" ht="20.25" customHeight="1" x14ac:dyDescent="0.25">
      <c r="A100" s="508"/>
      <c r="B100" s="171"/>
      <c r="C100" s="184"/>
      <c r="D100" s="475"/>
      <c r="E100" s="476"/>
      <c r="F100" s="477"/>
      <c r="G100" s="478"/>
      <c r="H100" s="478"/>
      <c r="I100" s="478"/>
      <c r="J100" s="478"/>
      <c r="K100" s="478"/>
      <c r="L100" s="478"/>
      <c r="M100" s="479"/>
      <c r="N100" s="477"/>
      <c r="O100" s="479"/>
      <c r="P100" s="505"/>
    </row>
    <row r="101" spans="1:16" ht="20.25" customHeight="1" x14ac:dyDescent="0.25">
      <c r="A101" s="499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2">
        <v>41892</v>
      </c>
      <c r="E101" s="493"/>
      <c r="F101" s="494" t="s">
        <v>548</v>
      </c>
      <c r="G101" s="495"/>
      <c r="H101" s="495"/>
      <c r="I101" s="495"/>
      <c r="J101" s="495"/>
      <c r="K101" s="495"/>
      <c r="L101" s="495"/>
      <c r="M101" s="496"/>
      <c r="N101" s="494"/>
      <c r="O101" s="496"/>
      <c r="P101" s="503">
        <f>N101+N102+N103+N104+N105+N106+N107+N108+N109+N110</f>
        <v>4</v>
      </c>
    </row>
    <row r="102" spans="1:16" ht="20.25" customHeight="1" x14ac:dyDescent="0.25">
      <c r="A102" s="500"/>
      <c r="B102" s="170"/>
      <c r="C102" s="183"/>
      <c r="D102" s="480"/>
      <c r="E102" s="481"/>
      <c r="F102" s="473" t="s">
        <v>549</v>
      </c>
      <c r="G102" s="482"/>
      <c r="H102" s="482"/>
      <c r="I102" s="482"/>
      <c r="J102" s="482"/>
      <c r="K102" s="482"/>
      <c r="L102" s="482"/>
      <c r="M102" s="474"/>
      <c r="N102" s="473">
        <v>4</v>
      </c>
      <c r="O102" s="474"/>
      <c r="P102" s="504"/>
    </row>
    <row r="103" spans="1:16" ht="20.25" customHeight="1" x14ac:dyDescent="0.25">
      <c r="A103" s="500"/>
      <c r="B103" s="170"/>
      <c r="C103" s="183"/>
      <c r="D103" s="480"/>
      <c r="E103" s="481"/>
      <c r="F103" s="473"/>
      <c r="G103" s="482"/>
      <c r="H103" s="482"/>
      <c r="I103" s="482"/>
      <c r="J103" s="482"/>
      <c r="K103" s="482"/>
      <c r="L103" s="482"/>
      <c r="M103" s="474"/>
      <c r="N103" s="473"/>
      <c r="O103" s="474"/>
      <c r="P103" s="504"/>
    </row>
    <row r="104" spans="1:16" ht="20.25" customHeight="1" x14ac:dyDescent="0.25">
      <c r="A104" s="500"/>
      <c r="B104" s="170"/>
      <c r="C104" s="183"/>
      <c r="D104" s="480"/>
      <c r="E104" s="481"/>
      <c r="F104" s="473"/>
      <c r="G104" s="482"/>
      <c r="H104" s="482"/>
      <c r="I104" s="482"/>
      <c r="J104" s="482"/>
      <c r="K104" s="482"/>
      <c r="L104" s="482"/>
      <c r="M104" s="474"/>
      <c r="N104" s="473"/>
      <c r="O104" s="474"/>
      <c r="P104" s="504"/>
    </row>
    <row r="105" spans="1:16" ht="20.25" customHeight="1" x14ac:dyDescent="0.25">
      <c r="A105" s="500"/>
      <c r="B105" s="170"/>
      <c r="C105" s="183"/>
      <c r="D105" s="480"/>
      <c r="E105" s="481"/>
      <c r="F105" s="473"/>
      <c r="G105" s="482"/>
      <c r="H105" s="482"/>
      <c r="I105" s="482"/>
      <c r="J105" s="482"/>
      <c r="K105" s="482"/>
      <c r="L105" s="482"/>
      <c r="M105" s="474"/>
      <c r="N105" s="473"/>
      <c r="O105" s="474"/>
      <c r="P105" s="504"/>
    </row>
    <row r="106" spans="1:16" ht="20.25" customHeight="1" x14ac:dyDescent="0.25">
      <c r="A106" s="500"/>
      <c r="B106" s="170"/>
      <c r="C106" s="183"/>
      <c r="D106" s="480"/>
      <c r="E106" s="481"/>
      <c r="F106" s="473"/>
      <c r="G106" s="482"/>
      <c r="H106" s="482"/>
      <c r="I106" s="482"/>
      <c r="J106" s="482"/>
      <c r="K106" s="482"/>
      <c r="L106" s="482"/>
      <c r="M106" s="474"/>
      <c r="N106" s="473"/>
      <c r="O106" s="474"/>
      <c r="P106" s="504"/>
    </row>
    <row r="107" spans="1:16" ht="20.25" customHeight="1" x14ac:dyDescent="0.25">
      <c r="A107" s="500"/>
      <c r="B107" s="170"/>
      <c r="C107" s="183"/>
      <c r="D107" s="480"/>
      <c r="E107" s="481"/>
      <c r="F107" s="473"/>
      <c r="G107" s="482"/>
      <c r="H107" s="482"/>
      <c r="I107" s="482"/>
      <c r="J107" s="482"/>
      <c r="K107" s="482"/>
      <c r="L107" s="482"/>
      <c r="M107" s="474"/>
      <c r="N107" s="473"/>
      <c r="O107" s="474"/>
      <c r="P107" s="504"/>
    </row>
    <row r="108" spans="1:16" ht="20.25" customHeight="1" x14ac:dyDescent="0.25">
      <c r="A108" s="500"/>
      <c r="B108" s="170"/>
      <c r="C108" s="183"/>
      <c r="D108" s="480"/>
      <c r="E108" s="481"/>
      <c r="F108" s="473"/>
      <c r="G108" s="482"/>
      <c r="H108" s="482"/>
      <c r="I108" s="482"/>
      <c r="J108" s="482"/>
      <c r="K108" s="482"/>
      <c r="L108" s="482"/>
      <c r="M108" s="474"/>
      <c r="N108" s="473"/>
      <c r="O108" s="474"/>
      <c r="P108" s="504"/>
    </row>
    <row r="109" spans="1:16" ht="20.25" customHeight="1" x14ac:dyDescent="0.25">
      <c r="A109" s="500"/>
      <c r="B109" s="170"/>
      <c r="C109" s="183"/>
      <c r="D109" s="480"/>
      <c r="E109" s="481"/>
      <c r="F109" s="473"/>
      <c r="G109" s="482"/>
      <c r="H109" s="482"/>
      <c r="I109" s="482"/>
      <c r="J109" s="482"/>
      <c r="K109" s="482"/>
      <c r="L109" s="482"/>
      <c r="M109" s="474"/>
      <c r="N109" s="473"/>
      <c r="O109" s="474"/>
      <c r="P109" s="504"/>
    </row>
    <row r="110" spans="1:16" ht="20.25" customHeight="1" x14ac:dyDescent="0.25">
      <c r="A110" s="501"/>
      <c r="B110" s="171"/>
      <c r="C110" s="184"/>
      <c r="D110" s="483"/>
      <c r="E110" s="484"/>
      <c r="F110" s="477"/>
      <c r="G110" s="478"/>
      <c r="H110" s="478"/>
      <c r="I110" s="478"/>
      <c r="J110" s="478"/>
      <c r="K110" s="478"/>
      <c r="L110" s="478"/>
      <c r="M110" s="479"/>
      <c r="N110" s="477"/>
      <c r="O110" s="479"/>
      <c r="P110" s="505"/>
    </row>
    <row r="111" spans="1:16" ht="20.25" customHeight="1" x14ac:dyDescent="0.25">
      <c r="A111" s="506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492">
        <v>41892</v>
      </c>
      <c r="E111" s="493"/>
      <c r="F111" s="494" t="s">
        <v>548</v>
      </c>
      <c r="G111" s="495"/>
      <c r="H111" s="495"/>
      <c r="I111" s="495"/>
      <c r="J111" s="495"/>
      <c r="K111" s="495"/>
      <c r="L111" s="495"/>
      <c r="M111" s="496"/>
      <c r="N111" s="494"/>
      <c r="O111" s="496"/>
      <c r="P111" s="503">
        <f>N111+N112+N113+N114+N115+N116+N117+N118+N119+N120</f>
        <v>4</v>
      </c>
    </row>
    <row r="112" spans="1:16" ht="20.25" customHeight="1" x14ac:dyDescent="0.25">
      <c r="A112" s="516"/>
      <c r="B112" s="170"/>
      <c r="C112" s="183"/>
      <c r="D112" s="480"/>
      <c r="E112" s="481"/>
      <c r="F112" s="473" t="s">
        <v>549</v>
      </c>
      <c r="G112" s="482"/>
      <c r="H112" s="482"/>
      <c r="I112" s="482"/>
      <c r="J112" s="482"/>
      <c r="K112" s="482"/>
      <c r="L112" s="482"/>
      <c r="M112" s="474"/>
      <c r="N112" s="473">
        <v>4</v>
      </c>
      <c r="O112" s="474"/>
      <c r="P112" s="504"/>
    </row>
    <row r="113" spans="1:16" ht="20.25" customHeight="1" x14ac:dyDescent="0.25">
      <c r="A113" s="516"/>
      <c r="B113" s="170"/>
      <c r="C113" s="183"/>
      <c r="D113" s="480"/>
      <c r="E113" s="481"/>
      <c r="F113" s="473"/>
      <c r="G113" s="482"/>
      <c r="H113" s="482"/>
      <c r="I113" s="482"/>
      <c r="J113" s="482"/>
      <c r="K113" s="482"/>
      <c r="L113" s="482"/>
      <c r="M113" s="474"/>
      <c r="N113" s="473"/>
      <c r="O113" s="474"/>
      <c r="P113" s="504"/>
    </row>
    <row r="114" spans="1:16" ht="20.25" customHeight="1" x14ac:dyDescent="0.25">
      <c r="A114" s="516"/>
      <c r="B114" s="170"/>
      <c r="C114" s="183"/>
      <c r="D114" s="480"/>
      <c r="E114" s="481"/>
      <c r="F114" s="473"/>
      <c r="G114" s="482"/>
      <c r="H114" s="482"/>
      <c r="I114" s="482"/>
      <c r="J114" s="482"/>
      <c r="K114" s="482"/>
      <c r="L114" s="482"/>
      <c r="M114" s="474"/>
      <c r="N114" s="473"/>
      <c r="O114" s="474"/>
      <c r="P114" s="504"/>
    </row>
    <row r="115" spans="1:16" ht="20.25" customHeight="1" x14ac:dyDescent="0.25">
      <c r="A115" s="516"/>
      <c r="B115" s="170"/>
      <c r="C115" s="183"/>
      <c r="D115" s="480"/>
      <c r="E115" s="481"/>
      <c r="F115" s="473"/>
      <c r="G115" s="482"/>
      <c r="H115" s="482"/>
      <c r="I115" s="482"/>
      <c r="J115" s="482"/>
      <c r="K115" s="482"/>
      <c r="L115" s="482"/>
      <c r="M115" s="474"/>
      <c r="N115" s="473"/>
      <c r="O115" s="474"/>
      <c r="P115" s="504"/>
    </row>
    <row r="116" spans="1:16" ht="20.25" customHeight="1" x14ac:dyDescent="0.25">
      <c r="A116" s="516"/>
      <c r="B116" s="170"/>
      <c r="C116" s="183"/>
      <c r="D116" s="480"/>
      <c r="E116" s="481"/>
      <c r="F116" s="473"/>
      <c r="G116" s="482"/>
      <c r="H116" s="482"/>
      <c r="I116" s="482"/>
      <c r="J116" s="482"/>
      <c r="K116" s="482"/>
      <c r="L116" s="482"/>
      <c r="M116" s="474"/>
      <c r="N116" s="473"/>
      <c r="O116" s="474"/>
      <c r="P116" s="504"/>
    </row>
    <row r="117" spans="1:16" ht="20.25" customHeight="1" x14ac:dyDescent="0.25">
      <c r="A117" s="516"/>
      <c r="B117" s="170"/>
      <c r="C117" s="183"/>
      <c r="D117" s="480"/>
      <c r="E117" s="481"/>
      <c r="F117" s="473"/>
      <c r="G117" s="482"/>
      <c r="H117" s="482"/>
      <c r="I117" s="482"/>
      <c r="J117" s="482"/>
      <c r="K117" s="482"/>
      <c r="L117" s="482"/>
      <c r="M117" s="474"/>
      <c r="N117" s="473"/>
      <c r="O117" s="474"/>
      <c r="P117" s="504"/>
    </row>
    <row r="118" spans="1:16" ht="20.25" customHeight="1" x14ac:dyDescent="0.25">
      <c r="A118" s="507"/>
      <c r="B118" s="170"/>
      <c r="C118" s="183"/>
      <c r="D118" s="480"/>
      <c r="E118" s="481"/>
      <c r="F118" s="473"/>
      <c r="G118" s="482"/>
      <c r="H118" s="482"/>
      <c r="I118" s="482"/>
      <c r="J118" s="482"/>
      <c r="K118" s="482"/>
      <c r="L118" s="482"/>
      <c r="M118" s="474"/>
      <c r="N118" s="473"/>
      <c r="O118" s="474"/>
      <c r="P118" s="504"/>
    </row>
    <row r="119" spans="1:16" ht="20.25" customHeight="1" x14ac:dyDescent="0.25">
      <c r="A119" s="507"/>
      <c r="B119" s="170"/>
      <c r="C119" s="183"/>
      <c r="D119" s="480"/>
      <c r="E119" s="481"/>
      <c r="F119" s="473"/>
      <c r="G119" s="482"/>
      <c r="H119" s="482"/>
      <c r="I119" s="482"/>
      <c r="J119" s="482"/>
      <c r="K119" s="482"/>
      <c r="L119" s="482"/>
      <c r="M119" s="474"/>
      <c r="N119" s="473"/>
      <c r="O119" s="474"/>
      <c r="P119" s="504"/>
    </row>
    <row r="120" spans="1:16" ht="20.25" customHeight="1" x14ac:dyDescent="0.25">
      <c r="A120" s="508"/>
      <c r="B120" s="171"/>
      <c r="C120" s="184"/>
      <c r="D120" s="475"/>
      <c r="E120" s="476"/>
      <c r="F120" s="477"/>
      <c r="G120" s="478"/>
      <c r="H120" s="478"/>
      <c r="I120" s="478"/>
      <c r="J120" s="478"/>
      <c r="K120" s="478"/>
      <c r="L120" s="478"/>
      <c r="M120" s="479"/>
      <c r="N120" s="477"/>
      <c r="O120" s="479"/>
      <c r="P120" s="505"/>
    </row>
    <row r="121" spans="1:16" ht="20.25" customHeight="1" x14ac:dyDescent="0.25">
      <c r="A121" s="499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2">
        <v>41680</v>
      </c>
      <c r="E121" s="493"/>
      <c r="F121" s="494" t="s">
        <v>550</v>
      </c>
      <c r="G121" s="495"/>
      <c r="H121" s="495"/>
      <c r="I121" s="495"/>
      <c r="J121" s="495"/>
      <c r="K121" s="495"/>
      <c r="L121" s="495"/>
      <c r="M121" s="496"/>
      <c r="N121" s="497"/>
      <c r="O121" s="498"/>
      <c r="P121" s="503">
        <f>N121+N122+N123+N124+N125+N126+N127+N128+N129+N130</f>
        <v>28</v>
      </c>
    </row>
    <row r="122" spans="1:16" ht="20.25" customHeight="1" x14ac:dyDescent="0.25">
      <c r="A122" s="509"/>
      <c r="B122" s="170"/>
      <c r="C122" s="183"/>
      <c r="D122" s="480"/>
      <c r="E122" s="481"/>
      <c r="F122" s="473" t="s">
        <v>551</v>
      </c>
      <c r="G122" s="482"/>
      <c r="H122" s="482"/>
      <c r="I122" s="482"/>
      <c r="J122" s="482"/>
      <c r="K122" s="482"/>
      <c r="L122" s="482"/>
      <c r="M122" s="474"/>
      <c r="N122" s="473">
        <v>4</v>
      </c>
      <c r="O122" s="474"/>
      <c r="P122" s="504"/>
    </row>
    <row r="123" spans="1:16" ht="20.25" customHeight="1" x14ac:dyDescent="0.25">
      <c r="A123" s="509"/>
      <c r="B123" s="170"/>
      <c r="C123" s="183"/>
      <c r="D123" s="492">
        <v>41892</v>
      </c>
      <c r="E123" s="493"/>
      <c r="F123" s="494" t="s">
        <v>548</v>
      </c>
      <c r="G123" s="495"/>
      <c r="H123" s="495"/>
      <c r="I123" s="495"/>
      <c r="J123" s="495"/>
      <c r="K123" s="495"/>
      <c r="L123" s="495"/>
      <c r="M123" s="496"/>
      <c r="N123" s="494"/>
      <c r="O123" s="496"/>
      <c r="P123" s="504"/>
    </row>
    <row r="124" spans="1:16" ht="20.25" customHeight="1" x14ac:dyDescent="0.25">
      <c r="A124" s="509"/>
      <c r="B124" s="170"/>
      <c r="C124" s="183"/>
      <c r="D124" s="480"/>
      <c r="E124" s="481"/>
      <c r="F124" s="473" t="s">
        <v>549</v>
      </c>
      <c r="G124" s="482"/>
      <c r="H124" s="482"/>
      <c r="I124" s="482"/>
      <c r="J124" s="482"/>
      <c r="K124" s="482"/>
      <c r="L124" s="482"/>
      <c r="M124" s="474"/>
      <c r="N124" s="473">
        <v>4</v>
      </c>
      <c r="O124" s="474"/>
      <c r="P124" s="504"/>
    </row>
    <row r="125" spans="1:16" ht="20.25" customHeight="1" x14ac:dyDescent="0.25">
      <c r="A125" s="509"/>
      <c r="B125" s="170"/>
      <c r="C125" s="183"/>
      <c r="D125" s="480" t="s">
        <v>552</v>
      </c>
      <c r="E125" s="481"/>
      <c r="F125" s="473" t="s">
        <v>560</v>
      </c>
      <c r="G125" s="482"/>
      <c r="H125" s="482"/>
      <c r="I125" s="482"/>
      <c r="J125" s="482"/>
      <c r="K125" s="482"/>
      <c r="L125" s="482"/>
      <c r="M125" s="474"/>
      <c r="N125" s="473"/>
      <c r="O125" s="474"/>
      <c r="P125" s="504"/>
    </row>
    <row r="126" spans="1:16" ht="20.25" customHeight="1" x14ac:dyDescent="0.25">
      <c r="A126" s="509"/>
      <c r="B126" s="170"/>
      <c r="C126" s="183"/>
      <c r="D126" s="480"/>
      <c r="E126" s="481"/>
      <c r="F126" s="473" t="s">
        <v>561</v>
      </c>
      <c r="G126" s="482"/>
      <c r="H126" s="482"/>
      <c r="I126" s="482"/>
      <c r="J126" s="482"/>
      <c r="K126" s="482"/>
      <c r="L126" s="482"/>
      <c r="M126" s="474"/>
      <c r="N126" s="473">
        <v>4</v>
      </c>
      <c r="O126" s="474"/>
      <c r="P126" s="504"/>
    </row>
    <row r="127" spans="1:16" ht="20.25" customHeight="1" x14ac:dyDescent="0.25">
      <c r="A127" s="509"/>
      <c r="B127" s="170"/>
      <c r="C127" s="183"/>
      <c r="D127" s="480" t="s">
        <v>554</v>
      </c>
      <c r="E127" s="481"/>
      <c r="F127" s="473" t="s">
        <v>555</v>
      </c>
      <c r="G127" s="482"/>
      <c r="H127" s="482"/>
      <c r="I127" s="482"/>
      <c r="J127" s="482"/>
      <c r="K127" s="482"/>
      <c r="L127" s="482"/>
      <c r="M127" s="474"/>
      <c r="N127" s="473">
        <v>4</v>
      </c>
      <c r="O127" s="474"/>
      <c r="P127" s="504"/>
    </row>
    <row r="128" spans="1:16" ht="20.25" customHeight="1" x14ac:dyDescent="0.25">
      <c r="A128" s="500"/>
      <c r="B128" s="170"/>
      <c r="C128" s="183"/>
      <c r="D128" s="485">
        <v>42248</v>
      </c>
      <c r="E128" s="481"/>
      <c r="F128" s="473" t="s">
        <v>556</v>
      </c>
      <c r="G128" s="482"/>
      <c r="H128" s="482"/>
      <c r="I128" s="482"/>
      <c r="J128" s="482"/>
      <c r="K128" s="482"/>
      <c r="L128" s="482"/>
      <c r="M128" s="474"/>
      <c r="N128" s="473">
        <v>4</v>
      </c>
      <c r="O128" s="474"/>
      <c r="P128" s="504"/>
    </row>
    <row r="129" spans="1:16" ht="20.25" customHeight="1" x14ac:dyDescent="0.25">
      <c r="A129" s="500"/>
      <c r="B129" s="170"/>
      <c r="C129" s="183"/>
      <c r="D129" s="511">
        <v>42037</v>
      </c>
      <c r="E129" s="512"/>
      <c r="F129" s="513" t="s">
        <v>557</v>
      </c>
      <c r="G129" s="514"/>
      <c r="H129" s="514"/>
      <c r="I129" s="514"/>
      <c r="J129" s="514"/>
      <c r="K129" s="514"/>
      <c r="L129" s="514"/>
      <c r="M129" s="515"/>
      <c r="N129" s="490">
        <v>4</v>
      </c>
      <c r="O129" s="491"/>
      <c r="P129" s="504"/>
    </row>
    <row r="130" spans="1:16" ht="20.25" customHeight="1" x14ac:dyDescent="0.25">
      <c r="A130" s="501"/>
      <c r="B130" s="171"/>
      <c r="C130" s="184"/>
      <c r="D130" s="475" t="s">
        <v>558</v>
      </c>
      <c r="E130" s="476"/>
      <c r="F130" s="477" t="s">
        <v>559</v>
      </c>
      <c r="G130" s="478"/>
      <c r="H130" s="478"/>
      <c r="I130" s="478"/>
      <c r="J130" s="478"/>
      <c r="K130" s="478"/>
      <c r="L130" s="478"/>
      <c r="M130" s="479"/>
      <c r="N130" s="477">
        <v>4</v>
      </c>
      <c r="O130" s="479"/>
      <c r="P130" s="505"/>
    </row>
    <row r="131" spans="1:16" ht="20.25" customHeight="1" x14ac:dyDescent="0.25">
      <c r="A131" s="509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2">
        <v>41892</v>
      </c>
      <c r="E131" s="493"/>
      <c r="F131" s="494" t="s">
        <v>548</v>
      </c>
      <c r="G131" s="495"/>
      <c r="H131" s="495"/>
      <c r="I131" s="495"/>
      <c r="J131" s="495"/>
      <c r="K131" s="495"/>
      <c r="L131" s="495"/>
      <c r="M131" s="496"/>
      <c r="N131" s="494"/>
      <c r="O131" s="496"/>
      <c r="P131" s="503">
        <f>N131+N132+N133+N134+N135+N136+N137+N138+N139+N140</f>
        <v>4</v>
      </c>
    </row>
    <row r="132" spans="1:16" ht="20.25" customHeight="1" x14ac:dyDescent="0.25">
      <c r="A132" s="509"/>
      <c r="B132" s="170"/>
      <c r="C132" s="183"/>
      <c r="D132" s="480"/>
      <c r="E132" s="481"/>
      <c r="F132" s="473" t="s">
        <v>549</v>
      </c>
      <c r="G132" s="482"/>
      <c r="H132" s="482"/>
      <c r="I132" s="482"/>
      <c r="J132" s="482"/>
      <c r="K132" s="482"/>
      <c r="L132" s="482"/>
      <c r="M132" s="474"/>
      <c r="N132" s="473">
        <v>4</v>
      </c>
      <c r="O132" s="474"/>
      <c r="P132" s="504"/>
    </row>
    <row r="133" spans="1:16" ht="20.25" customHeight="1" x14ac:dyDescent="0.25">
      <c r="A133" s="509"/>
      <c r="B133" s="170"/>
      <c r="C133" s="183"/>
      <c r="D133" s="480"/>
      <c r="E133" s="481"/>
      <c r="F133" s="473"/>
      <c r="G133" s="482"/>
      <c r="H133" s="482"/>
      <c r="I133" s="482"/>
      <c r="J133" s="482"/>
      <c r="K133" s="482"/>
      <c r="L133" s="482"/>
      <c r="M133" s="474"/>
      <c r="N133" s="473"/>
      <c r="O133" s="474"/>
      <c r="P133" s="504"/>
    </row>
    <row r="134" spans="1:16" ht="20.25" customHeight="1" x14ac:dyDescent="0.25">
      <c r="A134" s="509"/>
      <c r="B134" s="170"/>
      <c r="C134" s="183"/>
      <c r="D134" s="480"/>
      <c r="E134" s="481"/>
      <c r="F134" s="473"/>
      <c r="G134" s="482"/>
      <c r="H134" s="482"/>
      <c r="I134" s="482"/>
      <c r="J134" s="482"/>
      <c r="K134" s="482"/>
      <c r="L134" s="482"/>
      <c r="M134" s="474"/>
      <c r="N134" s="473"/>
      <c r="O134" s="474"/>
      <c r="P134" s="504"/>
    </row>
    <row r="135" spans="1:16" ht="20.25" customHeight="1" x14ac:dyDescent="0.25">
      <c r="A135" s="509"/>
      <c r="B135" s="170"/>
      <c r="C135" s="183"/>
      <c r="D135" s="480"/>
      <c r="E135" s="481"/>
      <c r="F135" s="473"/>
      <c r="G135" s="482"/>
      <c r="H135" s="482"/>
      <c r="I135" s="482"/>
      <c r="J135" s="482"/>
      <c r="K135" s="482"/>
      <c r="L135" s="482"/>
      <c r="M135" s="474"/>
      <c r="N135" s="473"/>
      <c r="O135" s="474"/>
      <c r="P135" s="504"/>
    </row>
    <row r="136" spans="1:16" ht="20.25" customHeight="1" x14ac:dyDescent="0.25">
      <c r="A136" s="509"/>
      <c r="B136" s="170"/>
      <c r="C136" s="183"/>
      <c r="D136" s="480"/>
      <c r="E136" s="481"/>
      <c r="F136" s="473"/>
      <c r="G136" s="482"/>
      <c r="H136" s="482"/>
      <c r="I136" s="482"/>
      <c r="J136" s="482"/>
      <c r="K136" s="482"/>
      <c r="L136" s="482"/>
      <c r="M136" s="474"/>
      <c r="N136" s="473"/>
      <c r="O136" s="474"/>
      <c r="P136" s="504"/>
    </row>
    <row r="137" spans="1:16" ht="20.25" customHeight="1" x14ac:dyDescent="0.25">
      <c r="A137" s="509"/>
      <c r="B137" s="170"/>
      <c r="C137" s="183"/>
      <c r="D137" s="480"/>
      <c r="E137" s="481"/>
      <c r="F137" s="473"/>
      <c r="G137" s="482"/>
      <c r="H137" s="482"/>
      <c r="I137" s="482"/>
      <c r="J137" s="482"/>
      <c r="K137" s="482"/>
      <c r="L137" s="482"/>
      <c r="M137" s="474"/>
      <c r="N137" s="473"/>
      <c r="O137" s="474"/>
      <c r="P137" s="504"/>
    </row>
    <row r="138" spans="1:16" ht="20.25" customHeight="1" x14ac:dyDescent="0.25">
      <c r="A138" s="500"/>
      <c r="B138" s="170"/>
      <c r="C138" s="183"/>
      <c r="D138" s="480"/>
      <c r="E138" s="481"/>
      <c r="F138" s="473"/>
      <c r="G138" s="482"/>
      <c r="H138" s="482"/>
      <c r="I138" s="482"/>
      <c r="J138" s="482"/>
      <c r="K138" s="482"/>
      <c r="L138" s="482"/>
      <c r="M138" s="474"/>
      <c r="N138" s="473"/>
      <c r="O138" s="474"/>
      <c r="P138" s="504"/>
    </row>
    <row r="139" spans="1:16" ht="20.25" customHeight="1" x14ac:dyDescent="0.25">
      <c r="A139" s="500"/>
      <c r="B139" s="170"/>
      <c r="C139" s="183"/>
      <c r="D139" s="480"/>
      <c r="E139" s="481"/>
      <c r="F139" s="473"/>
      <c r="G139" s="482"/>
      <c r="H139" s="482"/>
      <c r="I139" s="482"/>
      <c r="J139" s="482"/>
      <c r="K139" s="482"/>
      <c r="L139" s="482"/>
      <c r="M139" s="474"/>
      <c r="N139" s="473"/>
      <c r="O139" s="474"/>
      <c r="P139" s="504"/>
    </row>
    <row r="140" spans="1:16" ht="20.25" customHeight="1" x14ac:dyDescent="0.25">
      <c r="A140" s="510"/>
      <c r="B140" s="171"/>
      <c r="C140" s="184"/>
      <c r="D140" s="523"/>
      <c r="E140" s="524"/>
      <c r="F140" s="525"/>
      <c r="G140" s="526"/>
      <c r="H140" s="526"/>
      <c r="I140" s="526"/>
      <c r="J140" s="526"/>
      <c r="K140" s="526"/>
      <c r="L140" s="526"/>
      <c r="M140" s="527"/>
      <c r="N140" s="525"/>
      <c r="O140" s="527"/>
      <c r="P140" s="505"/>
    </row>
    <row r="141" spans="1:16" ht="20.25" customHeight="1" x14ac:dyDescent="0.25">
      <c r="A141" s="506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492">
        <v>41892</v>
      </c>
      <c r="E141" s="493"/>
      <c r="F141" s="494" t="s">
        <v>548</v>
      </c>
      <c r="G141" s="495"/>
      <c r="H141" s="495"/>
      <c r="I141" s="495"/>
      <c r="J141" s="495"/>
      <c r="K141" s="495"/>
      <c r="L141" s="495"/>
      <c r="M141" s="496"/>
      <c r="N141" s="494"/>
      <c r="O141" s="496"/>
      <c r="P141" s="503">
        <f>N141+N142+N143+N144+N145+N146+N147+N148+N149+N150</f>
        <v>4</v>
      </c>
    </row>
    <row r="142" spans="1:16" ht="20.25" customHeight="1" x14ac:dyDescent="0.25">
      <c r="A142" s="516"/>
      <c r="B142" s="170"/>
      <c r="C142" s="183"/>
      <c r="D142" s="480"/>
      <c r="E142" s="481"/>
      <c r="F142" s="473" t="s">
        <v>549</v>
      </c>
      <c r="G142" s="482"/>
      <c r="H142" s="482"/>
      <c r="I142" s="482"/>
      <c r="J142" s="482"/>
      <c r="K142" s="482"/>
      <c r="L142" s="482"/>
      <c r="M142" s="474"/>
      <c r="N142" s="473">
        <v>4</v>
      </c>
      <c r="O142" s="474"/>
      <c r="P142" s="504"/>
    </row>
    <row r="143" spans="1:16" ht="20.25" customHeight="1" x14ac:dyDescent="0.25">
      <c r="A143" s="516"/>
      <c r="B143" s="170"/>
      <c r="C143" s="183"/>
      <c r="D143" s="480"/>
      <c r="E143" s="481"/>
      <c r="F143" s="473"/>
      <c r="G143" s="482"/>
      <c r="H143" s="482"/>
      <c r="I143" s="482"/>
      <c r="J143" s="482"/>
      <c r="K143" s="482"/>
      <c r="L143" s="482"/>
      <c r="M143" s="474"/>
      <c r="N143" s="473"/>
      <c r="O143" s="474"/>
      <c r="P143" s="504"/>
    </row>
    <row r="144" spans="1:16" ht="20.25" customHeight="1" x14ac:dyDescent="0.25">
      <c r="A144" s="516"/>
      <c r="B144" s="170"/>
      <c r="C144" s="183"/>
      <c r="D144" s="480"/>
      <c r="E144" s="481"/>
      <c r="F144" s="473"/>
      <c r="G144" s="482"/>
      <c r="H144" s="482"/>
      <c r="I144" s="482"/>
      <c r="J144" s="482"/>
      <c r="K144" s="482"/>
      <c r="L144" s="482"/>
      <c r="M144" s="474"/>
      <c r="N144" s="473"/>
      <c r="O144" s="474"/>
      <c r="P144" s="504"/>
    </row>
    <row r="145" spans="1:16" ht="20.25" customHeight="1" x14ac:dyDescent="0.25">
      <c r="A145" s="516"/>
      <c r="B145" s="170"/>
      <c r="C145" s="183"/>
      <c r="D145" s="480"/>
      <c r="E145" s="481"/>
      <c r="F145" s="473"/>
      <c r="G145" s="482"/>
      <c r="H145" s="482"/>
      <c r="I145" s="482"/>
      <c r="J145" s="482"/>
      <c r="K145" s="482"/>
      <c r="L145" s="482"/>
      <c r="M145" s="474"/>
      <c r="N145" s="473"/>
      <c r="O145" s="474"/>
      <c r="P145" s="504"/>
    </row>
    <row r="146" spans="1:16" ht="20.25" customHeight="1" x14ac:dyDescent="0.25">
      <c r="A146" s="516"/>
      <c r="B146" s="170"/>
      <c r="C146" s="183"/>
      <c r="D146" s="480"/>
      <c r="E146" s="481"/>
      <c r="F146" s="473"/>
      <c r="G146" s="482"/>
      <c r="H146" s="482"/>
      <c r="I146" s="482"/>
      <c r="J146" s="482"/>
      <c r="K146" s="482"/>
      <c r="L146" s="482"/>
      <c r="M146" s="474"/>
      <c r="N146" s="473"/>
      <c r="O146" s="474"/>
      <c r="P146" s="504"/>
    </row>
    <row r="147" spans="1:16" ht="20.25" customHeight="1" x14ac:dyDescent="0.25">
      <c r="A147" s="516"/>
      <c r="B147" s="170"/>
      <c r="C147" s="183"/>
      <c r="D147" s="480"/>
      <c r="E147" s="481"/>
      <c r="F147" s="473"/>
      <c r="G147" s="482"/>
      <c r="H147" s="482"/>
      <c r="I147" s="482"/>
      <c r="J147" s="482"/>
      <c r="K147" s="482"/>
      <c r="L147" s="482"/>
      <c r="M147" s="474"/>
      <c r="N147" s="473"/>
      <c r="O147" s="474"/>
      <c r="P147" s="504"/>
    </row>
    <row r="148" spans="1:16" ht="20.25" customHeight="1" x14ac:dyDescent="0.25">
      <c r="A148" s="507"/>
      <c r="B148" s="170"/>
      <c r="C148" s="183"/>
      <c r="D148" s="480"/>
      <c r="E148" s="481"/>
      <c r="F148" s="473"/>
      <c r="G148" s="482"/>
      <c r="H148" s="482"/>
      <c r="I148" s="482"/>
      <c r="J148" s="482"/>
      <c r="K148" s="482"/>
      <c r="L148" s="482"/>
      <c r="M148" s="474"/>
      <c r="N148" s="473"/>
      <c r="O148" s="474"/>
      <c r="P148" s="504"/>
    </row>
    <row r="149" spans="1:16" ht="20.25" customHeight="1" x14ac:dyDescent="0.25">
      <c r="A149" s="507"/>
      <c r="B149" s="170"/>
      <c r="C149" s="183"/>
      <c r="D149" s="480"/>
      <c r="E149" s="481"/>
      <c r="F149" s="473"/>
      <c r="G149" s="482"/>
      <c r="H149" s="482"/>
      <c r="I149" s="482"/>
      <c r="J149" s="482"/>
      <c r="K149" s="482"/>
      <c r="L149" s="482"/>
      <c r="M149" s="474"/>
      <c r="N149" s="473"/>
      <c r="O149" s="474"/>
      <c r="P149" s="504"/>
    </row>
    <row r="150" spans="1:16" ht="20.25" customHeight="1" x14ac:dyDescent="0.25">
      <c r="A150" s="508"/>
      <c r="B150" s="171"/>
      <c r="C150" s="184"/>
      <c r="D150" s="475"/>
      <c r="E150" s="476"/>
      <c r="F150" s="477"/>
      <c r="G150" s="478"/>
      <c r="H150" s="478"/>
      <c r="I150" s="478"/>
      <c r="J150" s="478"/>
      <c r="K150" s="478"/>
      <c r="L150" s="478"/>
      <c r="M150" s="479"/>
      <c r="N150" s="477"/>
      <c r="O150" s="479"/>
      <c r="P150" s="505"/>
    </row>
    <row r="151" spans="1:16" ht="20.25" customHeight="1" x14ac:dyDescent="0.25">
      <c r="A151" s="499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2">
        <v>41892</v>
      </c>
      <c r="E151" s="493"/>
      <c r="F151" s="494" t="s">
        <v>548</v>
      </c>
      <c r="G151" s="495"/>
      <c r="H151" s="495"/>
      <c r="I151" s="495"/>
      <c r="J151" s="495"/>
      <c r="K151" s="495"/>
      <c r="L151" s="495"/>
      <c r="M151" s="496"/>
      <c r="N151" s="494"/>
      <c r="O151" s="496"/>
      <c r="P151" s="503">
        <f>N151+N152+N153+N154+N155+N156+N157+N158+N159+N160</f>
        <v>4</v>
      </c>
    </row>
    <row r="152" spans="1:16" ht="20.25" customHeight="1" x14ac:dyDescent="0.25">
      <c r="A152" s="500"/>
      <c r="B152" s="170"/>
      <c r="C152" s="183"/>
      <c r="D152" s="480"/>
      <c r="E152" s="481"/>
      <c r="F152" s="473" t="s">
        <v>549</v>
      </c>
      <c r="G152" s="482"/>
      <c r="H152" s="482"/>
      <c r="I152" s="482"/>
      <c r="J152" s="482"/>
      <c r="K152" s="482"/>
      <c r="L152" s="482"/>
      <c r="M152" s="474"/>
      <c r="N152" s="473">
        <v>4</v>
      </c>
      <c r="O152" s="474"/>
      <c r="P152" s="504"/>
    </row>
    <row r="153" spans="1:16" ht="20.25" customHeight="1" x14ac:dyDescent="0.25">
      <c r="A153" s="500"/>
      <c r="B153" s="170"/>
      <c r="C153" s="183"/>
      <c r="D153" s="480"/>
      <c r="E153" s="481"/>
      <c r="F153" s="473"/>
      <c r="G153" s="482"/>
      <c r="H153" s="482"/>
      <c r="I153" s="482"/>
      <c r="J153" s="482"/>
      <c r="K153" s="482"/>
      <c r="L153" s="482"/>
      <c r="M153" s="474"/>
      <c r="N153" s="473"/>
      <c r="O153" s="474"/>
      <c r="P153" s="504"/>
    </row>
    <row r="154" spans="1:16" ht="20.25" customHeight="1" x14ac:dyDescent="0.25">
      <c r="A154" s="500"/>
      <c r="B154" s="170"/>
      <c r="C154" s="183"/>
      <c r="D154" s="480"/>
      <c r="E154" s="481"/>
      <c r="F154" s="473"/>
      <c r="G154" s="482"/>
      <c r="H154" s="482"/>
      <c r="I154" s="482"/>
      <c r="J154" s="482"/>
      <c r="K154" s="482"/>
      <c r="L154" s="482"/>
      <c r="M154" s="474"/>
      <c r="N154" s="473"/>
      <c r="O154" s="474"/>
      <c r="P154" s="504"/>
    </row>
    <row r="155" spans="1:16" ht="20.25" customHeight="1" x14ac:dyDescent="0.25">
      <c r="A155" s="500"/>
      <c r="B155" s="170"/>
      <c r="C155" s="183"/>
      <c r="D155" s="480"/>
      <c r="E155" s="481"/>
      <c r="F155" s="473"/>
      <c r="G155" s="482"/>
      <c r="H155" s="482"/>
      <c r="I155" s="482"/>
      <c r="J155" s="482"/>
      <c r="K155" s="482"/>
      <c r="L155" s="482"/>
      <c r="M155" s="474"/>
      <c r="N155" s="473"/>
      <c r="O155" s="474"/>
      <c r="P155" s="504"/>
    </row>
    <row r="156" spans="1:16" ht="20.25" customHeight="1" x14ac:dyDescent="0.25">
      <c r="A156" s="500"/>
      <c r="B156" s="170"/>
      <c r="C156" s="183"/>
      <c r="D156" s="480"/>
      <c r="E156" s="481"/>
      <c r="F156" s="473"/>
      <c r="G156" s="482"/>
      <c r="H156" s="482"/>
      <c r="I156" s="482"/>
      <c r="J156" s="482"/>
      <c r="K156" s="482"/>
      <c r="L156" s="482"/>
      <c r="M156" s="474"/>
      <c r="N156" s="473"/>
      <c r="O156" s="474"/>
      <c r="P156" s="504"/>
    </row>
    <row r="157" spans="1:16" ht="20.25" customHeight="1" x14ac:dyDescent="0.25">
      <c r="A157" s="500"/>
      <c r="B157" s="170"/>
      <c r="C157" s="183"/>
      <c r="D157" s="480"/>
      <c r="E157" s="481"/>
      <c r="F157" s="473"/>
      <c r="G157" s="482"/>
      <c r="H157" s="482"/>
      <c r="I157" s="482"/>
      <c r="J157" s="482"/>
      <c r="K157" s="482"/>
      <c r="L157" s="482"/>
      <c r="M157" s="474"/>
      <c r="N157" s="473"/>
      <c r="O157" s="474"/>
      <c r="P157" s="504"/>
    </row>
    <row r="158" spans="1:16" ht="20.25" customHeight="1" x14ac:dyDescent="0.25">
      <c r="A158" s="500"/>
      <c r="B158" s="170"/>
      <c r="C158" s="183"/>
      <c r="D158" s="480"/>
      <c r="E158" s="481"/>
      <c r="F158" s="473"/>
      <c r="G158" s="482"/>
      <c r="H158" s="482"/>
      <c r="I158" s="482"/>
      <c r="J158" s="482"/>
      <c r="K158" s="482"/>
      <c r="L158" s="482"/>
      <c r="M158" s="474"/>
      <c r="N158" s="473"/>
      <c r="O158" s="474"/>
      <c r="P158" s="504"/>
    </row>
    <row r="159" spans="1:16" ht="20.25" customHeight="1" x14ac:dyDescent="0.25">
      <c r="A159" s="500"/>
      <c r="B159" s="170"/>
      <c r="C159" s="183"/>
      <c r="D159" s="480"/>
      <c r="E159" s="481"/>
      <c r="F159" s="473"/>
      <c r="G159" s="482"/>
      <c r="H159" s="482"/>
      <c r="I159" s="482"/>
      <c r="J159" s="482"/>
      <c r="K159" s="482"/>
      <c r="L159" s="482"/>
      <c r="M159" s="474"/>
      <c r="N159" s="473"/>
      <c r="O159" s="474"/>
      <c r="P159" s="504"/>
    </row>
    <row r="160" spans="1:16" ht="20.25" customHeight="1" x14ac:dyDescent="0.25">
      <c r="A160" s="501"/>
      <c r="B160" s="171"/>
      <c r="C160" s="184"/>
      <c r="D160" s="483"/>
      <c r="E160" s="484"/>
      <c r="F160" s="477"/>
      <c r="G160" s="478"/>
      <c r="H160" s="478"/>
      <c r="I160" s="478"/>
      <c r="J160" s="478"/>
      <c r="K160" s="478"/>
      <c r="L160" s="478"/>
      <c r="M160" s="479"/>
      <c r="N160" s="477"/>
      <c r="O160" s="479"/>
      <c r="P160" s="505"/>
    </row>
    <row r="161" spans="1:16" ht="20.25" customHeight="1" x14ac:dyDescent="0.25">
      <c r="A161" s="506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492">
        <v>41892</v>
      </c>
      <c r="E161" s="493"/>
      <c r="F161" s="494" t="s">
        <v>548</v>
      </c>
      <c r="G161" s="495"/>
      <c r="H161" s="495"/>
      <c r="I161" s="495"/>
      <c r="J161" s="495"/>
      <c r="K161" s="495"/>
      <c r="L161" s="495"/>
      <c r="M161" s="496"/>
      <c r="N161" s="494"/>
      <c r="O161" s="496"/>
      <c r="P161" s="503">
        <f>N161+N162+N163+N164+N165+N166+N167+N168+N169+N170</f>
        <v>4</v>
      </c>
    </row>
    <row r="162" spans="1:16" ht="20.25" customHeight="1" x14ac:dyDescent="0.25">
      <c r="A162" s="516"/>
      <c r="B162" s="170"/>
      <c r="C162" s="183"/>
      <c r="D162" s="480"/>
      <c r="E162" s="481"/>
      <c r="F162" s="473" t="s">
        <v>549</v>
      </c>
      <c r="G162" s="482"/>
      <c r="H162" s="482"/>
      <c r="I162" s="482"/>
      <c r="J162" s="482"/>
      <c r="K162" s="482"/>
      <c r="L162" s="482"/>
      <c r="M162" s="474"/>
      <c r="N162" s="473">
        <v>4</v>
      </c>
      <c r="O162" s="474"/>
      <c r="P162" s="504"/>
    </row>
    <row r="163" spans="1:16" ht="20.25" customHeight="1" x14ac:dyDescent="0.25">
      <c r="A163" s="516"/>
      <c r="B163" s="170"/>
      <c r="C163" s="183"/>
      <c r="D163" s="480"/>
      <c r="E163" s="481"/>
      <c r="F163" s="473"/>
      <c r="G163" s="482"/>
      <c r="H163" s="482"/>
      <c r="I163" s="482"/>
      <c r="J163" s="482"/>
      <c r="K163" s="482"/>
      <c r="L163" s="482"/>
      <c r="M163" s="474"/>
      <c r="N163" s="473"/>
      <c r="O163" s="474"/>
      <c r="P163" s="504"/>
    </row>
    <row r="164" spans="1:16" ht="20.25" customHeight="1" x14ac:dyDescent="0.25">
      <c r="A164" s="516"/>
      <c r="B164" s="170"/>
      <c r="C164" s="183"/>
      <c r="D164" s="480"/>
      <c r="E164" s="481"/>
      <c r="F164" s="473"/>
      <c r="G164" s="482"/>
      <c r="H164" s="482"/>
      <c r="I164" s="482"/>
      <c r="J164" s="482"/>
      <c r="K164" s="482"/>
      <c r="L164" s="482"/>
      <c r="M164" s="474"/>
      <c r="N164" s="473"/>
      <c r="O164" s="474"/>
      <c r="P164" s="504"/>
    </row>
    <row r="165" spans="1:16" ht="20.25" customHeight="1" x14ac:dyDescent="0.25">
      <c r="A165" s="516"/>
      <c r="B165" s="170"/>
      <c r="C165" s="183"/>
      <c r="D165" s="480"/>
      <c r="E165" s="481"/>
      <c r="F165" s="473"/>
      <c r="G165" s="482"/>
      <c r="H165" s="482"/>
      <c r="I165" s="482"/>
      <c r="J165" s="482"/>
      <c r="K165" s="482"/>
      <c r="L165" s="482"/>
      <c r="M165" s="474"/>
      <c r="N165" s="473"/>
      <c r="O165" s="474"/>
      <c r="P165" s="504"/>
    </row>
    <row r="166" spans="1:16" ht="20.25" customHeight="1" x14ac:dyDescent="0.25">
      <c r="A166" s="516"/>
      <c r="B166" s="170"/>
      <c r="C166" s="183"/>
      <c r="D166" s="480"/>
      <c r="E166" s="481"/>
      <c r="F166" s="473"/>
      <c r="G166" s="482"/>
      <c r="H166" s="482"/>
      <c r="I166" s="482"/>
      <c r="J166" s="482"/>
      <c r="K166" s="482"/>
      <c r="L166" s="482"/>
      <c r="M166" s="474"/>
      <c r="N166" s="473"/>
      <c r="O166" s="474"/>
      <c r="P166" s="504"/>
    </row>
    <row r="167" spans="1:16" ht="20.25" customHeight="1" x14ac:dyDescent="0.25">
      <c r="A167" s="516"/>
      <c r="B167" s="170"/>
      <c r="C167" s="183"/>
      <c r="D167" s="480"/>
      <c r="E167" s="481"/>
      <c r="F167" s="473"/>
      <c r="G167" s="482"/>
      <c r="H167" s="482"/>
      <c r="I167" s="482"/>
      <c r="J167" s="482"/>
      <c r="K167" s="482"/>
      <c r="L167" s="482"/>
      <c r="M167" s="474"/>
      <c r="N167" s="473"/>
      <c r="O167" s="474"/>
      <c r="P167" s="504"/>
    </row>
    <row r="168" spans="1:16" ht="20.25" customHeight="1" x14ac:dyDescent="0.25">
      <c r="A168" s="507"/>
      <c r="B168" s="170"/>
      <c r="C168" s="183"/>
      <c r="D168" s="480"/>
      <c r="E168" s="481"/>
      <c r="F168" s="473"/>
      <c r="G168" s="482"/>
      <c r="H168" s="482"/>
      <c r="I168" s="482"/>
      <c r="J168" s="482"/>
      <c r="K168" s="482"/>
      <c r="L168" s="482"/>
      <c r="M168" s="474"/>
      <c r="N168" s="473"/>
      <c r="O168" s="474"/>
      <c r="P168" s="504"/>
    </row>
    <row r="169" spans="1:16" ht="20.25" customHeight="1" x14ac:dyDescent="0.25">
      <c r="A169" s="507"/>
      <c r="B169" s="170"/>
      <c r="C169" s="183"/>
      <c r="D169" s="480"/>
      <c r="E169" s="481"/>
      <c r="F169" s="473"/>
      <c r="G169" s="482"/>
      <c r="H169" s="482"/>
      <c r="I169" s="482"/>
      <c r="J169" s="482"/>
      <c r="K169" s="482"/>
      <c r="L169" s="482"/>
      <c r="M169" s="474"/>
      <c r="N169" s="473"/>
      <c r="O169" s="474"/>
      <c r="P169" s="504"/>
    </row>
    <row r="170" spans="1:16" ht="20.25" customHeight="1" x14ac:dyDescent="0.25">
      <c r="A170" s="508"/>
      <c r="B170" s="171"/>
      <c r="C170" s="184"/>
      <c r="D170" s="475"/>
      <c r="E170" s="476"/>
      <c r="F170" s="477"/>
      <c r="G170" s="478"/>
      <c r="H170" s="478"/>
      <c r="I170" s="478"/>
      <c r="J170" s="478"/>
      <c r="K170" s="478"/>
      <c r="L170" s="478"/>
      <c r="M170" s="479"/>
      <c r="N170" s="477"/>
      <c r="O170" s="479"/>
      <c r="P170" s="505"/>
    </row>
    <row r="171" spans="1:16" ht="20.25" customHeight="1" x14ac:dyDescent="0.25">
      <c r="A171" s="499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2">
        <v>41892</v>
      </c>
      <c r="E171" s="493"/>
      <c r="F171" s="494" t="s">
        <v>548</v>
      </c>
      <c r="G171" s="495"/>
      <c r="H171" s="495"/>
      <c r="I171" s="495"/>
      <c r="J171" s="495"/>
      <c r="K171" s="495"/>
      <c r="L171" s="495"/>
      <c r="M171" s="496"/>
      <c r="N171" s="494"/>
      <c r="O171" s="496"/>
      <c r="P171" s="503">
        <f>N171+N172+N173+N174+N175+N176+N177+N178+N179+N180</f>
        <v>4</v>
      </c>
    </row>
    <row r="172" spans="1:16" ht="20.25" customHeight="1" x14ac:dyDescent="0.25">
      <c r="A172" s="500"/>
      <c r="B172" s="170"/>
      <c r="C172" s="183"/>
      <c r="D172" s="480"/>
      <c r="E172" s="481"/>
      <c r="F172" s="473" t="s">
        <v>549</v>
      </c>
      <c r="G172" s="482"/>
      <c r="H172" s="482"/>
      <c r="I172" s="482"/>
      <c r="J172" s="482"/>
      <c r="K172" s="482"/>
      <c r="L172" s="482"/>
      <c r="M172" s="474"/>
      <c r="N172" s="473">
        <v>4</v>
      </c>
      <c r="O172" s="474"/>
      <c r="P172" s="504"/>
    </row>
    <row r="173" spans="1:16" ht="20.25" customHeight="1" x14ac:dyDescent="0.25">
      <c r="A173" s="500"/>
      <c r="B173" s="170"/>
      <c r="C173" s="183"/>
      <c r="D173" s="480"/>
      <c r="E173" s="481"/>
      <c r="F173" s="473"/>
      <c r="G173" s="482"/>
      <c r="H173" s="482"/>
      <c r="I173" s="482"/>
      <c r="J173" s="482"/>
      <c r="K173" s="482"/>
      <c r="L173" s="482"/>
      <c r="M173" s="474"/>
      <c r="N173" s="473"/>
      <c r="O173" s="474"/>
      <c r="P173" s="504"/>
    </row>
    <row r="174" spans="1:16" ht="20.25" customHeight="1" x14ac:dyDescent="0.25">
      <c r="A174" s="500"/>
      <c r="B174" s="170"/>
      <c r="C174" s="183"/>
      <c r="D174" s="480"/>
      <c r="E174" s="481"/>
      <c r="F174" s="473"/>
      <c r="G174" s="482"/>
      <c r="H174" s="482"/>
      <c r="I174" s="482"/>
      <c r="J174" s="482"/>
      <c r="K174" s="482"/>
      <c r="L174" s="482"/>
      <c r="M174" s="474"/>
      <c r="N174" s="473"/>
      <c r="O174" s="474"/>
      <c r="P174" s="504"/>
    </row>
    <row r="175" spans="1:16" ht="20.25" customHeight="1" x14ac:dyDescent="0.25">
      <c r="A175" s="500"/>
      <c r="B175" s="170"/>
      <c r="C175" s="183"/>
      <c r="D175" s="480"/>
      <c r="E175" s="481"/>
      <c r="F175" s="473"/>
      <c r="G175" s="482"/>
      <c r="H175" s="482"/>
      <c r="I175" s="482"/>
      <c r="J175" s="482"/>
      <c r="K175" s="482"/>
      <c r="L175" s="482"/>
      <c r="M175" s="474"/>
      <c r="N175" s="473"/>
      <c r="O175" s="474"/>
      <c r="P175" s="504"/>
    </row>
    <row r="176" spans="1:16" ht="20.25" customHeight="1" x14ac:dyDescent="0.25">
      <c r="A176" s="500"/>
      <c r="B176" s="170"/>
      <c r="C176" s="183"/>
      <c r="D176" s="480"/>
      <c r="E176" s="481"/>
      <c r="F176" s="473"/>
      <c r="G176" s="482"/>
      <c r="H176" s="482"/>
      <c r="I176" s="482"/>
      <c r="J176" s="482"/>
      <c r="K176" s="482"/>
      <c r="L176" s="482"/>
      <c r="M176" s="474"/>
      <c r="N176" s="473"/>
      <c r="O176" s="474"/>
      <c r="P176" s="504"/>
    </row>
    <row r="177" spans="1:16" ht="20.25" customHeight="1" x14ac:dyDescent="0.25">
      <c r="A177" s="500"/>
      <c r="B177" s="170"/>
      <c r="C177" s="183"/>
      <c r="D177" s="480"/>
      <c r="E177" s="481"/>
      <c r="F177" s="473"/>
      <c r="G177" s="482"/>
      <c r="H177" s="482"/>
      <c r="I177" s="482"/>
      <c r="J177" s="482"/>
      <c r="K177" s="482"/>
      <c r="L177" s="482"/>
      <c r="M177" s="474"/>
      <c r="N177" s="473"/>
      <c r="O177" s="474"/>
      <c r="P177" s="504"/>
    </row>
    <row r="178" spans="1:16" ht="20.25" customHeight="1" x14ac:dyDescent="0.25">
      <c r="A178" s="500"/>
      <c r="B178" s="170"/>
      <c r="C178" s="183"/>
      <c r="D178" s="480"/>
      <c r="E178" s="481"/>
      <c r="F178" s="473"/>
      <c r="G178" s="482"/>
      <c r="H178" s="482"/>
      <c r="I178" s="482"/>
      <c r="J178" s="482"/>
      <c r="K178" s="482"/>
      <c r="L178" s="482"/>
      <c r="M178" s="474"/>
      <c r="N178" s="473"/>
      <c r="O178" s="474"/>
      <c r="P178" s="504"/>
    </row>
    <row r="179" spans="1:16" ht="20.25" customHeight="1" x14ac:dyDescent="0.25">
      <c r="A179" s="500"/>
      <c r="B179" s="170"/>
      <c r="C179" s="183"/>
      <c r="D179" s="480"/>
      <c r="E179" s="481"/>
      <c r="F179" s="473"/>
      <c r="G179" s="482"/>
      <c r="H179" s="482"/>
      <c r="I179" s="482"/>
      <c r="J179" s="482"/>
      <c r="K179" s="482"/>
      <c r="L179" s="482"/>
      <c r="M179" s="474"/>
      <c r="N179" s="473"/>
      <c r="O179" s="474"/>
      <c r="P179" s="504"/>
    </row>
    <row r="180" spans="1:16" ht="20.25" customHeight="1" x14ac:dyDescent="0.25">
      <c r="A180" s="501"/>
      <c r="B180" s="171"/>
      <c r="C180" s="184"/>
      <c r="D180" s="483"/>
      <c r="E180" s="484"/>
      <c r="F180" s="477"/>
      <c r="G180" s="478"/>
      <c r="H180" s="478"/>
      <c r="I180" s="478"/>
      <c r="J180" s="478"/>
      <c r="K180" s="478"/>
      <c r="L180" s="478"/>
      <c r="M180" s="479"/>
      <c r="N180" s="477"/>
      <c r="O180" s="479"/>
      <c r="P180" s="505"/>
    </row>
    <row r="181" spans="1:16" ht="20.25" customHeight="1" x14ac:dyDescent="0.25">
      <c r="A181" s="509">
        <v>18</v>
      </c>
      <c r="B181" s="211" t="str">
        <f>IF('Mau A1'!B351="","",'Mau A1'!B351)</f>
        <v>Nguyễn Trọng</v>
      </c>
      <c r="C181" s="215" t="str">
        <f>IF('Mau A1'!C351="","",'Mau A1'!C351)</f>
        <v xml:space="preserve">Huân </v>
      </c>
      <c r="D181" s="492">
        <v>41892</v>
      </c>
      <c r="E181" s="493"/>
      <c r="F181" s="494" t="s">
        <v>548</v>
      </c>
      <c r="G181" s="495"/>
      <c r="H181" s="495"/>
      <c r="I181" s="495"/>
      <c r="J181" s="495"/>
      <c r="K181" s="495"/>
      <c r="L181" s="495"/>
      <c r="M181" s="496"/>
      <c r="N181" s="494"/>
      <c r="O181" s="496"/>
      <c r="P181" s="503">
        <f>N181+N182+N183+N184+N185+N186+N187+N188+N189+N190</f>
        <v>4</v>
      </c>
    </row>
    <row r="182" spans="1:16" ht="20.25" customHeight="1" x14ac:dyDescent="0.25">
      <c r="A182" s="509"/>
      <c r="B182" s="170"/>
      <c r="C182" s="183"/>
      <c r="D182" s="480"/>
      <c r="E182" s="481"/>
      <c r="F182" s="473" t="s">
        <v>549</v>
      </c>
      <c r="G182" s="482"/>
      <c r="H182" s="482"/>
      <c r="I182" s="482"/>
      <c r="J182" s="482"/>
      <c r="K182" s="482"/>
      <c r="L182" s="482"/>
      <c r="M182" s="474"/>
      <c r="N182" s="473">
        <v>4</v>
      </c>
      <c r="O182" s="474"/>
      <c r="P182" s="504"/>
    </row>
    <row r="183" spans="1:16" ht="20.25" customHeight="1" x14ac:dyDescent="0.25">
      <c r="A183" s="509"/>
      <c r="B183" s="170"/>
      <c r="C183" s="183"/>
      <c r="D183" s="480"/>
      <c r="E183" s="481"/>
      <c r="F183" s="473"/>
      <c r="G183" s="482"/>
      <c r="H183" s="482"/>
      <c r="I183" s="482"/>
      <c r="J183" s="482"/>
      <c r="K183" s="482"/>
      <c r="L183" s="482"/>
      <c r="M183" s="474"/>
      <c r="N183" s="473"/>
      <c r="O183" s="474"/>
      <c r="P183" s="504"/>
    </row>
    <row r="184" spans="1:16" ht="20.25" customHeight="1" x14ac:dyDescent="0.25">
      <c r="A184" s="509"/>
      <c r="B184" s="170"/>
      <c r="C184" s="183"/>
      <c r="D184" s="480"/>
      <c r="E184" s="481"/>
      <c r="F184" s="473"/>
      <c r="G184" s="482"/>
      <c r="H184" s="482"/>
      <c r="I184" s="482"/>
      <c r="J184" s="482"/>
      <c r="K184" s="482"/>
      <c r="L184" s="482"/>
      <c r="M184" s="474"/>
      <c r="N184" s="473"/>
      <c r="O184" s="474"/>
      <c r="P184" s="504"/>
    </row>
    <row r="185" spans="1:16" ht="20.25" customHeight="1" x14ac:dyDescent="0.25">
      <c r="A185" s="509"/>
      <c r="B185" s="170"/>
      <c r="C185" s="183"/>
      <c r="D185" s="480"/>
      <c r="E185" s="481"/>
      <c r="F185" s="473"/>
      <c r="G185" s="482"/>
      <c r="H185" s="482"/>
      <c r="I185" s="482"/>
      <c r="J185" s="482"/>
      <c r="K185" s="482"/>
      <c r="L185" s="482"/>
      <c r="M185" s="474"/>
      <c r="N185" s="473"/>
      <c r="O185" s="474"/>
      <c r="P185" s="504"/>
    </row>
    <row r="186" spans="1:16" ht="20.25" customHeight="1" x14ac:dyDescent="0.25">
      <c r="A186" s="509"/>
      <c r="B186" s="170"/>
      <c r="C186" s="183"/>
      <c r="D186" s="480"/>
      <c r="E186" s="481"/>
      <c r="F186" s="473"/>
      <c r="G186" s="482"/>
      <c r="H186" s="482"/>
      <c r="I186" s="482"/>
      <c r="J186" s="482"/>
      <c r="K186" s="482"/>
      <c r="L186" s="482"/>
      <c r="M186" s="474"/>
      <c r="N186" s="473"/>
      <c r="O186" s="474"/>
      <c r="P186" s="504"/>
    </row>
    <row r="187" spans="1:16" ht="20.25" customHeight="1" x14ac:dyDescent="0.25">
      <c r="A187" s="509"/>
      <c r="B187" s="170"/>
      <c r="C187" s="183"/>
      <c r="D187" s="480"/>
      <c r="E187" s="481"/>
      <c r="F187" s="473"/>
      <c r="G187" s="482"/>
      <c r="H187" s="482"/>
      <c r="I187" s="482"/>
      <c r="J187" s="482"/>
      <c r="K187" s="482"/>
      <c r="L187" s="482"/>
      <c r="M187" s="474"/>
      <c r="N187" s="473"/>
      <c r="O187" s="474"/>
      <c r="P187" s="504"/>
    </row>
    <row r="188" spans="1:16" ht="20.25" customHeight="1" x14ac:dyDescent="0.25">
      <c r="A188" s="500"/>
      <c r="B188" s="170"/>
      <c r="C188" s="183"/>
      <c r="D188" s="480"/>
      <c r="E188" s="481"/>
      <c r="F188" s="473"/>
      <c r="G188" s="482"/>
      <c r="H188" s="482"/>
      <c r="I188" s="482"/>
      <c r="J188" s="482"/>
      <c r="K188" s="482"/>
      <c r="L188" s="482"/>
      <c r="M188" s="474"/>
      <c r="N188" s="473"/>
      <c r="O188" s="474"/>
      <c r="P188" s="504"/>
    </row>
    <row r="189" spans="1:16" ht="20.25" customHeight="1" x14ac:dyDescent="0.25">
      <c r="A189" s="500"/>
      <c r="B189" s="170"/>
      <c r="C189" s="183"/>
      <c r="D189" s="480"/>
      <c r="E189" s="481"/>
      <c r="F189" s="473"/>
      <c r="G189" s="482"/>
      <c r="H189" s="482"/>
      <c r="I189" s="482"/>
      <c r="J189" s="482"/>
      <c r="K189" s="482"/>
      <c r="L189" s="482"/>
      <c r="M189" s="474"/>
      <c r="N189" s="473"/>
      <c r="O189" s="474"/>
      <c r="P189" s="504"/>
    </row>
    <row r="190" spans="1:16" ht="20.25" customHeight="1" x14ac:dyDescent="0.25">
      <c r="A190" s="510"/>
      <c r="B190" s="171"/>
      <c r="C190" s="184"/>
      <c r="D190" s="523"/>
      <c r="E190" s="524"/>
      <c r="F190" s="525"/>
      <c r="G190" s="526"/>
      <c r="H190" s="526"/>
      <c r="I190" s="526"/>
      <c r="J190" s="526"/>
      <c r="K190" s="526"/>
      <c r="L190" s="526"/>
      <c r="M190" s="527"/>
      <c r="N190" s="525"/>
      <c r="O190" s="527"/>
      <c r="P190" s="505"/>
    </row>
    <row r="191" spans="1:16" ht="20.25" customHeight="1" x14ac:dyDescent="0.25">
      <c r="A191" s="506">
        <v>19</v>
      </c>
      <c r="B191" s="211" t="str">
        <f>IF('Mau A1'!B371="","",'Mau A1'!B371)</f>
        <v>Tăng Cẩm</v>
      </c>
      <c r="C191" s="215" t="str">
        <f>IF('Mau A1'!C371="","",'Mau A1'!C371)</f>
        <v>Huê</v>
      </c>
      <c r="D191" s="492">
        <v>41680</v>
      </c>
      <c r="E191" s="493"/>
      <c r="F191" s="494" t="s">
        <v>550</v>
      </c>
      <c r="G191" s="495"/>
      <c r="H191" s="495"/>
      <c r="I191" s="495"/>
      <c r="J191" s="495"/>
      <c r="K191" s="495"/>
      <c r="L191" s="495"/>
      <c r="M191" s="496"/>
      <c r="N191" s="528"/>
      <c r="O191" s="529"/>
      <c r="P191" s="503">
        <f>N191+N192+N193+N194+N195+N196+N197+N198+N199+N200</f>
        <v>20</v>
      </c>
    </row>
    <row r="192" spans="1:16" ht="20.25" customHeight="1" x14ac:dyDescent="0.25">
      <c r="A192" s="516"/>
      <c r="B192" s="170"/>
      <c r="C192" s="183"/>
      <c r="D192" s="480"/>
      <c r="E192" s="481"/>
      <c r="F192" s="473" t="s">
        <v>551</v>
      </c>
      <c r="G192" s="482"/>
      <c r="H192" s="482"/>
      <c r="I192" s="482"/>
      <c r="J192" s="482"/>
      <c r="K192" s="482"/>
      <c r="L192" s="482"/>
      <c r="M192" s="474"/>
      <c r="N192" s="473">
        <v>4</v>
      </c>
      <c r="O192" s="474"/>
      <c r="P192" s="504"/>
    </row>
    <row r="193" spans="1:16" ht="20.25" customHeight="1" x14ac:dyDescent="0.25">
      <c r="A193" s="516"/>
      <c r="B193" s="170"/>
      <c r="C193" s="183"/>
      <c r="D193" s="492">
        <v>41892</v>
      </c>
      <c r="E193" s="493"/>
      <c r="F193" s="494" t="s">
        <v>548</v>
      </c>
      <c r="G193" s="495"/>
      <c r="H193" s="495"/>
      <c r="I193" s="495"/>
      <c r="J193" s="495"/>
      <c r="K193" s="495"/>
      <c r="L193" s="495"/>
      <c r="M193" s="496"/>
      <c r="N193" s="494"/>
      <c r="O193" s="496"/>
      <c r="P193" s="504"/>
    </row>
    <row r="194" spans="1:16" ht="20.25" customHeight="1" x14ac:dyDescent="0.25">
      <c r="A194" s="516"/>
      <c r="B194" s="170"/>
      <c r="C194" s="183"/>
      <c r="D194" s="480"/>
      <c r="E194" s="481"/>
      <c r="F194" s="473" t="s">
        <v>549</v>
      </c>
      <c r="G194" s="482"/>
      <c r="H194" s="482"/>
      <c r="I194" s="482"/>
      <c r="J194" s="482"/>
      <c r="K194" s="482"/>
      <c r="L194" s="482"/>
      <c r="M194" s="474"/>
      <c r="N194" s="473">
        <v>4</v>
      </c>
      <c r="O194" s="474"/>
      <c r="P194" s="504"/>
    </row>
    <row r="195" spans="1:16" ht="20.25" customHeight="1" x14ac:dyDescent="0.25">
      <c r="A195" s="516"/>
      <c r="B195" s="170"/>
      <c r="C195" s="183"/>
      <c r="D195" s="480" t="s">
        <v>554</v>
      </c>
      <c r="E195" s="481"/>
      <c r="F195" s="473" t="s">
        <v>555</v>
      </c>
      <c r="G195" s="482"/>
      <c r="H195" s="482"/>
      <c r="I195" s="482"/>
      <c r="J195" s="482"/>
      <c r="K195" s="482"/>
      <c r="L195" s="482"/>
      <c r="M195" s="474"/>
      <c r="N195" s="473">
        <v>4</v>
      </c>
      <c r="O195" s="474"/>
      <c r="P195" s="504"/>
    </row>
    <row r="196" spans="1:16" ht="20.25" customHeight="1" x14ac:dyDescent="0.25">
      <c r="A196" s="516"/>
      <c r="B196" s="170"/>
      <c r="C196" s="183"/>
      <c r="D196" s="485">
        <v>42248</v>
      </c>
      <c r="E196" s="481"/>
      <c r="F196" s="473" t="s">
        <v>556</v>
      </c>
      <c r="G196" s="482"/>
      <c r="H196" s="482"/>
      <c r="I196" s="482"/>
      <c r="J196" s="482"/>
      <c r="K196" s="482"/>
      <c r="L196" s="482"/>
      <c r="M196" s="474"/>
      <c r="N196" s="473">
        <v>4</v>
      </c>
      <c r="O196" s="474"/>
      <c r="P196" s="504"/>
    </row>
    <row r="197" spans="1:16" ht="20.25" customHeight="1" x14ac:dyDescent="0.25">
      <c r="A197" s="516"/>
      <c r="B197" s="170"/>
      <c r="C197" s="183"/>
      <c r="D197" s="511">
        <v>42037</v>
      </c>
      <c r="E197" s="512"/>
      <c r="F197" s="513" t="s">
        <v>557</v>
      </c>
      <c r="G197" s="514"/>
      <c r="H197" s="514"/>
      <c r="I197" s="514"/>
      <c r="J197" s="514"/>
      <c r="K197" s="514"/>
      <c r="L197" s="514"/>
      <c r="M197" s="515"/>
      <c r="N197" s="490">
        <v>4</v>
      </c>
      <c r="O197" s="491"/>
      <c r="P197" s="504"/>
    </row>
    <row r="198" spans="1:16" ht="20.25" customHeight="1" x14ac:dyDescent="0.25">
      <c r="A198" s="507"/>
      <c r="B198" s="170"/>
      <c r="C198" s="183"/>
      <c r="D198" s="480"/>
      <c r="E198" s="481"/>
      <c r="F198" s="473"/>
      <c r="G198" s="482"/>
      <c r="H198" s="482"/>
      <c r="I198" s="482"/>
      <c r="J198" s="482"/>
      <c r="K198" s="482"/>
      <c r="L198" s="482"/>
      <c r="M198" s="474"/>
      <c r="N198" s="473"/>
      <c r="O198" s="474"/>
      <c r="P198" s="504"/>
    </row>
    <row r="199" spans="1:16" ht="20.25" customHeight="1" x14ac:dyDescent="0.25">
      <c r="A199" s="507"/>
      <c r="B199" s="170"/>
      <c r="C199" s="183"/>
      <c r="D199" s="480"/>
      <c r="E199" s="481"/>
      <c r="F199" s="473"/>
      <c r="G199" s="482"/>
      <c r="H199" s="482"/>
      <c r="I199" s="482"/>
      <c r="J199" s="482"/>
      <c r="K199" s="482"/>
      <c r="L199" s="482"/>
      <c r="M199" s="474"/>
      <c r="N199" s="473"/>
      <c r="O199" s="474"/>
      <c r="P199" s="504"/>
    </row>
    <row r="200" spans="1:16" ht="20.25" customHeight="1" x14ac:dyDescent="0.25">
      <c r="A200" s="508"/>
      <c r="B200" s="171"/>
      <c r="C200" s="184"/>
      <c r="D200" s="475"/>
      <c r="E200" s="476"/>
      <c r="F200" s="477"/>
      <c r="G200" s="478"/>
      <c r="H200" s="478"/>
      <c r="I200" s="478"/>
      <c r="J200" s="478"/>
      <c r="K200" s="478"/>
      <c r="L200" s="478"/>
      <c r="M200" s="479"/>
      <c r="N200" s="477"/>
      <c r="O200" s="479"/>
      <c r="P200" s="505"/>
    </row>
    <row r="201" spans="1:16" ht="20.25" customHeight="1" x14ac:dyDescent="0.25">
      <c r="A201" s="499">
        <v>20</v>
      </c>
      <c r="B201" s="211" t="str">
        <f>IF('Mau A1'!B391="","",'Mau A1'!B391)</f>
        <v>Trần Thị</v>
      </c>
      <c r="C201" s="215" t="str">
        <f>IF('Mau A1'!C391="","",'Mau A1'!C391)</f>
        <v>Lệ</v>
      </c>
      <c r="D201" s="492">
        <v>41892</v>
      </c>
      <c r="E201" s="493"/>
      <c r="F201" s="494" t="s">
        <v>548</v>
      </c>
      <c r="G201" s="495"/>
      <c r="H201" s="495"/>
      <c r="I201" s="495"/>
      <c r="J201" s="495"/>
      <c r="K201" s="495"/>
      <c r="L201" s="495"/>
      <c r="M201" s="496"/>
      <c r="N201" s="494"/>
      <c r="O201" s="496"/>
      <c r="P201" s="503">
        <f>N201+N202+N203+N204+N205+N206+N207+N208+N209+N210</f>
        <v>4</v>
      </c>
    </row>
    <row r="202" spans="1:16" ht="20.25" customHeight="1" x14ac:dyDescent="0.25">
      <c r="A202" s="509"/>
      <c r="B202" s="170"/>
      <c r="C202" s="183"/>
      <c r="D202" s="480"/>
      <c r="E202" s="481"/>
      <c r="F202" s="473" t="s">
        <v>549</v>
      </c>
      <c r="G202" s="482"/>
      <c r="H202" s="482"/>
      <c r="I202" s="482"/>
      <c r="J202" s="482"/>
      <c r="K202" s="482"/>
      <c r="L202" s="482"/>
      <c r="M202" s="474"/>
      <c r="N202" s="473">
        <v>4</v>
      </c>
      <c r="O202" s="474"/>
      <c r="P202" s="504"/>
    </row>
    <row r="203" spans="1:16" ht="20.25" customHeight="1" x14ac:dyDescent="0.25">
      <c r="A203" s="509"/>
      <c r="B203" s="170"/>
      <c r="C203" s="183"/>
      <c r="D203" s="480"/>
      <c r="E203" s="481"/>
      <c r="F203" s="473"/>
      <c r="G203" s="482"/>
      <c r="H203" s="482"/>
      <c r="I203" s="482"/>
      <c r="J203" s="482"/>
      <c r="K203" s="482"/>
      <c r="L203" s="482"/>
      <c r="M203" s="474"/>
      <c r="N203" s="473"/>
      <c r="O203" s="474"/>
      <c r="P203" s="504"/>
    </row>
    <row r="204" spans="1:16" ht="20.25" customHeight="1" x14ac:dyDescent="0.25">
      <c r="A204" s="509"/>
      <c r="B204" s="170"/>
      <c r="C204" s="183"/>
      <c r="D204" s="480"/>
      <c r="E204" s="481"/>
      <c r="F204" s="473"/>
      <c r="G204" s="482"/>
      <c r="H204" s="482"/>
      <c r="I204" s="482"/>
      <c r="J204" s="482"/>
      <c r="K204" s="482"/>
      <c r="L204" s="482"/>
      <c r="M204" s="474"/>
      <c r="N204" s="473"/>
      <c r="O204" s="474"/>
      <c r="P204" s="504"/>
    </row>
    <row r="205" spans="1:16" ht="20.25" customHeight="1" x14ac:dyDescent="0.25">
      <c r="A205" s="509"/>
      <c r="B205" s="170"/>
      <c r="C205" s="183"/>
      <c r="D205" s="480"/>
      <c r="E205" s="481"/>
      <c r="F205" s="473"/>
      <c r="G205" s="482"/>
      <c r="H205" s="482"/>
      <c r="I205" s="482"/>
      <c r="J205" s="482"/>
      <c r="K205" s="482"/>
      <c r="L205" s="482"/>
      <c r="M205" s="474"/>
      <c r="N205" s="473"/>
      <c r="O205" s="474"/>
      <c r="P205" s="504"/>
    </row>
    <row r="206" spans="1:16" ht="20.25" customHeight="1" x14ac:dyDescent="0.25">
      <c r="A206" s="509"/>
      <c r="B206" s="170"/>
      <c r="C206" s="183"/>
      <c r="D206" s="480"/>
      <c r="E206" s="481"/>
      <c r="F206" s="473"/>
      <c r="G206" s="482"/>
      <c r="H206" s="482"/>
      <c r="I206" s="482"/>
      <c r="J206" s="482"/>
      <c r="K206" s="482"/>
      <c r="L206" s="482"/>
      <c r="M206" s="474"/>
      <c r="N206" s="473"/>
      <c r="O206" s="474"/>
      <c r="P206" s="504"/>
    </row>
    <row r="207" spans="1:16" ht="20.25" customHeight="1" x14ac:dyDescent="0.25">
      <c r="A207" s="509"/>
      <c r="B207" s="170"/>
      <c r="C207" s="183"/>
      <c r="D207" s="480"/>
      <c r="E207" s="481"/>
      <c r="F207" s="473"/>
      <c r="G207" s="482"/>
      <c r="H207" s="482"/>
      <c r="I207" s="482"/>
      <c r="J207" s="482"/>
      <c r="K207" s="482"/>
      <c r="L207" s="482"/>
      <c r="M207" s="474"/>
      <c r="N207" s="473"/>
      <c r="O207" s="474"/>
      <c r="P207" s="504"/>
    </row>
    <row r="208" spans="1:16" ht="20.25" customHeight="1" x14ac:dyDescent="0.25">
      <c r="A208" s="500"/>
      <c r="B208" s="170"/>
      <c r="C208" s="183"/>
      <c r="D208" s="480"/>
      <c r="E208" s="481"/>
      <c r="F208" s="473"/>
      <c r="G208" s="482"/>
      <c r="H208" s="482"/>
      <c r="I208" s="482"/>
      <c r="J208" s="482"/>
      <c r="K208" s="482"/>
      <c r="L208" s="482"/>
      <c r="M208" s="474"/>
      <c r="N208" s="473"/>
      <c r="O208" s="474"/>
      <c r="P208" s="504"/>
    </row>
    <row r="209" spans="1:16" ht="20.25" customHeight="1" x14ac:dyDescent="0.25">
      <c r="A209" s="500"/>
      <c r="B209" s="170"/>
      <c r="C209" s="183"/>
      <c r="D209" s="480"/>
      <c r="E209" s="481"/>
      <c r="F209" s="473"/>
      <c r="G209" s="482"/>
      <c r="H209" s="482"/>
      <c r="I209" s="482"/>
      <c r="J209" s="482"/>
      <c r="K209" s="482"/>
      <c r="L209" s="482"/>
      <c r="M209" s="474"/>
      <c r="N209" s="473"/>
      <c r="O209" s="474"/>
      <c r="P209" s="504"/>
    </row>
    <row r="210" spans="1:16" ht="20.25" customHeight="1" x14ac:dyDescent="0.25">
      <c r="A210" s="501"/>
      <c r="B210" s="171"/>
      <c r="C210" s="184"/>
      <c r="D210" s="483"/>
      <c r="E210" s="484"/>
      <c r="F210" s="477"/>
      <c r="G210" s="478"/>
      <c r="H210" s="478"/>
      <c r="I210" s="478"/>
      <c r="J210" s="478"/>
      <c r="K210" s="478"/>
      <c r="L210" s="478"/>
      <c r="M210" s="479"/>
      <c r="N210" s="477"/>
      <c r="O210" s="479"/>
      <c r="P210" s="505"/>
    </row>
    <row r="211" spans="1:16" ht="20.25" customHeight="1" x14ac:dyDescent="0.25">
      <c r="A211" s="506">
        <v>21</v>
      </c>
      <c r="B211" s="211" t="str">
        <f>IF('Mau A1'!B411="","",'Mau A1'!B411)</f>
        <v>Nguyễn Huỳnh</v>
      </c>
      <c r="C211" s="215" t="str">
        <f>IF('Mau A1'!C411="","",'Mau A1'!C411)</f>
        <v xml:space="preserve">Liên </v>
      </c>
      <c r="D211" s="492">
        <v>41680</v>
      </c>
      <c r="E211" s="493"/>
      <c r="F211" s="494" t="s">
        <v>550</v>
      </c>
      <c r="G211" s="495"/>
      <c r="H211" s="495"/>
      <c r="I211" s="495"/>
      <c r="J211" s="495"/>
      <c r="K211" s="495"/>
      <c r="L211" s="495"/>
      <c r="M211" s="496"/>
      <c r="N211" s="528"/>
      <c r="O211" s="529"/>
      <c r="P211" s="503">
        <f>N211+N212+N213+N214+N215+N216+N217+N218+N219+N220</f>
        <v>24</v>
      </c>
    </row>
    <row r="212" spans="1:16" ht="20.25" customHeight="1" x14ac:dyDescent="0.25">
      <c r="A212" s="516"/>
      <c r="B212" s="170"/>
      <c r="C212" s="183"/>
      <c r="D212" s="480"/>
      <c r="E212" s="481"/>
      <c r="F212" s="473" t="s">
        <v>551</v>
      </c>
      <c r="G212" s="482"/>
      <c r="H212" s="482"/>
      <c r="I212" s="482"/>
      <c r="J212" s="482"/>
      <c r="K212" s="482"/>
      <c r="L212" s="482"/>
      <c r="M212" s="474"/>
      <c r="N212" s="473">
        <v>4</v>
      </c>
      <c r="O212" s="474"/>
      <c r="P212" s="504"/>
    </row>
    <row r="213" spans="1:16" ht="20.25" customHeight="1" x14ac:dyDescent="0.25">
      <c r="A213" s="516"/>
      <c r="B213" s="170"/>
      <c r="C213" s="183"/>
      <c r="D213" s="492">
        <v>41892</v>
      </c>
      <c r="E213" s="493"/>
      <c r="F213" s="494" t="s">
        <v>548</v>
      </c>
      <c r="G213" s="495"/>
      <c r="H213" s="495"/>
      <c r="I213" s="495"/>
      <c r="J213" s="495"/>
      <c r="K213" s="495"/>
      <c r="L213" s="495"/>
      <c r="M213" s="496"/>
      <c r="N213" s="494"/>
      <c r="O213" s="496"/>
      <c r="P213" s="504"/>
    </row>
    <row r="214" spans="1:16" ht="20.25" customHeight="1" x14ac:dyDescent="0.25">
      <c r="A214" s="516"/>
      <c r="B214" s="170"/>
      <c r="C214" s="183"/>
      <c r="D214" s="480"/>
      <c r="E214" s="481"/>
      <c r="F214" s="473" t="s">
        <v>549</v>
      </c>
      <c r="G214" s="482"/>
      <c r="H214" s="482"/>
      <c r="I214" s="482"/>
      <c r="J214" s="482"/>
      <c r="K214" s="482"/>
      <c r="L214" s="482"/>
      <c r="M214" s="474"/>
      <c r="N214" s="473">
        <v>4</v>
      </c>
      <c r="O214" s="474"/>
      <c r="P214" s="504"/>
    </row>
    <row r="215" spans="1:16" ht="20.25" customHeight="1" x14ac:dyDescent="0.25">
      <c r="A215" s="516"/>
      <c r="B215" s="170"/>
      <c r="C215" s="183"/>
      <c r="D215" s="480" t="s">
        <v>552</v>
      </c>
      <c r="E215" s="481"/>
      <c r="F215" s="473" t="s">
        <v>560</v>
      </c>
      <c r="G215" s="482"/>
      <c r="H215" s="482"/>
      <c r="I215" s="482"/>
      <c r="J215" s="482"/>
      <c r="K215" s="482"/>
      <c r="L215" s="482"/>
      <c r="M215" s="474"/>
      <c r="N215" s="473"/>
      <c r="O215" s="474"/>
      <c r="P215" s="504"/>
    </row>
    <row r="216" spans="1:16" ht="20.25" customHeight="1" x14ac:dyDescent="0.25">
      <c r="A216" s="516"/>
      <c r="B216" s="170"/>
      <c r="C216" s="183"/>
      <c r="D216" s="480"/>
      <c r="E216" s="481"/>
      <c r="F216" s="473" t="s">
        <v>561</v>
      </c>
      <c r="G216" s="482"/>
      <c r="H216" s="482"/>
      <c r="I216" s="482"/>
      <c r="J216" s="482"/>
      <c r="K216" s="482"/>
      <c r="L216" s="482"/>
      <c r="M216" s="474"/>
      <c r="N216" s="473">
        <v>4</v>
      </c>
      <c r="O216" s="474"/>
      <c r="P216" s="504"/>
    </row>
    <row r="217" spans="1:16" ht="20.25" customHeight="1" x14ac:dyDescent="0.25">
      <c r="A217" s="516"/>
      <c r="B217" s="170"/>
      <c r="C217" s="183"/>
      <c r="D217" s="480" t="s">
        <v>554</v>
      </c>
      <c r="E217" s="481"/>
      <c r="F217" s="473" t="s">
        <v>555</v>
      </c>
      <c r="G217" s="482"/>
      <c r="H217" s="482"/>
      <c r="I217" s="482"/>
      <c r="J217" s="482"/>
      <c r="K217" s="482"/>
      <c r="L217" s="482"/>
      <c r="M217" s="474"/>
      <c r="N217" s="473">
        <v>4</v>
      </c>
      <c r="O217" s="474"/>
      <c r="P217" s="504"/>
    </row>
    <row r="218" spans="1:16" ht="20.25" customHeight="1" x14ac:dyDescent="0.25">
      <c r="A218" s="507"/>
      <c r="B218" s="170"/>
      <c r="C218" s="183"/>
      <c r="D218" s="511">
        <v>42037</v>
      </c>
      <c r="E218" s="512"/>
      <c r="F218" s="513" t="s">
        <v>557</v>
      </c>
      <c r="G218" s="514"/>
      <c r="H218" s="514"/>
      <c r="I218" s="514"/>
      <c r="J218" s="514"/>
      <c r="K218" s="514"/>
      <c r="L218" s="514"/>
      <c r="M218" s="515"/>
      <c r="N218" s="490">
        <v>4</v>
      </c>
      <c r="O218" s="491"/>
      <c r="P218" s="504"/>
    </row>
    <row r="219" spans="1:16" ht="20.25" customHeight="1" x14ac:dyDescent="0.25">
      <c r="A219" s="507"/>
      <c r="B219" s="170"/>
      <c r="C219" s="183"/>
      <c r="D219" s="475" t="s">
        <v>558</v>
      </c>
      <c r="E219" s="476"/>
      <c r="F219" s="477" t="s">
        <v>559</v>
      </c>
      <c r="G219" s="478"/>
      <c r="H219" s="478"/>
      <c r="I219" s="478"/>
      <c r="J219" s="478"/>
      <c r="K219" s="478"/>
      <c r="L219" s="478"/>
      <c r="M219" s="479"/>
      <c r="N219" s="477">
        <v>4</v>
      </c>
      <c r="O219" s="479"/>
      <c r="P219" s="504"/>
    </row>
    <row r="220" spans="1:16" ht="20.25" customHeight="1" x14ac:dyDescent="0.25">
      <c r="A220" s="508"/>
      <c r="B220" s="171"/>
      <c r="C220" s="184"/>
      <c r="D220" s="475"/>
      <c r="E220" s="476"/>
      <c r="F220" s="477"/>
      <c r="G220" s="478"/>
      <c r="H220" s="478"/>
      <c r="I220" s="478"/>
      <c r="J220" s="478"/>
      <c r="K220" s="478"/>
      <c r="L220" s="478"/>
      <c r="M220" s="479"/>
      <c r="N220" s="477"/>
      <c r="O220" s="479"/>
      <c r="P220" s="505"/>
    </row>
    <row r="221" spans="1:16" ht="20.25" customHeight="1" x14ac:dyDescent="0.25">
      <c r="A221" s="499">
        <v>22</v>
      </c>
      <c r="B221" s="211" t="str">
        <f>IF('Mau A1'!B431="","",'Mau A1'!B431)</f>
        <v>Nguyễn Thùy</v>
      </c>
      <c r="C221" s="215" t="str">
        <f>IF('Mau A1'!C431="","",'Mau A1'!C431)</f>
        <v>Linh</v>
      </c>
      <c r="D221" s="492">
        <v>41892</v>
      </c>
      <c r="E221" s="493"/>
      <c r="F221" s="494" t="s">
        <v>548</v>
      </c>
      <c r="G221" s="495"/>
      <c r="H221" s="495"/>
      <c r="I221" s="495"/>
      <c r="J221" s="495"/>
      <c r="K221" s="495"/>
      <c r="L221" s="495"/>
      <c r="M221" s="496"/>
      <c r="N221" s="494"/>
      <c r="O221" s="496"/>
      <c r="P221" s="503">
        <f>N221+N222+N223+N224+N225+N226+N227+N228+N229+N230</f>
        <v>4</v>
      </c>
    </row>
    <row r="222" spans="1:16" ht="20.25" customHeight="1" x14ac:dyDescent="0.25">
      <c r="A222" s="509"/>
      <c r="B222" s="170"/>
      <c r="C222" s="183"/>
      <c r="D222" s="480"/>
      <c r="E222" s="481"/>
      <c r="F222" s="473" t="s">
        <v>549</v>
      </c>
      <c r="G222" s="482"/>
      <c r="H222" s="482"/>
      <c r="I222" s="482"/>
      <c r="J222" s="482"/>
      <c r="K222" s="482"/>
      <c r="L222" s="482"/>
      <c r="M222" s="474"/>
      <c r="N222" s="473">
        <v>4</v>
      </c>
      <c r="O222" s="474"/>
      <c r="P222" s="504"/>
    </row>
    <row r="223" spans="1:16" ht="20.25" customHeight="1" x14ac:dyDescent="0.25">
      <c r="A223" s="509"/>
      <c r="B223" s="170"/>
      <c r="C223" s="183"/>
      <c r="D223" s="480"/>
      <c r="E223" s="481"/>
      <c r="F223" s="473"/>
      <c r="G223" s="482"/>
      <c r="H223" s="482"/>
      <c r="I223" s="482"/>
      <c r="J223" s="482"/>
      <c r="K223" s="482"/>
      <c r="L223" s="482"/>
      <c r="M223" s="474"/>
      <c r="N223" s="473"/>
      <c r="O223" s="474"/>
      <c r="P223" s="504"/>
    </row>
    <row r="224" spans="1:16" ht="20.25" customHeight="1" x14ac:dyDescent="0.25">
      <c r="A224" s="509"/>
      <c r="B224" s="170"/>
      <c r="C224" s="183"/>
      <c r="D224" s="480"/>
      <c r="E224" s="481"/>
      <c r="F224" s="473"/>
      <c r="G224" s="482"/>
      <c r="H224" s="482"/>
      <c r="I224" s="482"/>
      <c r="J224" s="482"/>
      <c r="K224" s="482"/>
      <c r="L224" s="482"/>
      <c r="M224" s="474"/>
      <c r="N224" s="473"/>
      <c r="O224" s="474"/>
      <c r="P224" s="504"/>
    </row>
    <row r="225" spans="1:16" ht="20.25" customHeight="1" x14ac:dyDescent="0.25">
      <c r="A225" s="509"/>
      <c r="B225" s="170"/>
      <c r="C225" s="183"/>
      <c r="D225" s="480"/>
      <c r="E225" s="481"/>
      <c r="F225" s="473"/>
      <c r="G225" s="482"/>
      <c r="H225" s="482"/>
      <c r="I225" s="482"/>
      <c r="J225" s="482"/>
      <c r="K225" s="482"/>
      <c r="L225" s="482"/>
      <c r="M225" s="474"/>
      <c r="N225" s="473"/>
      <c r="O225" s="474"/>
      <c r="P225" s="504"/>
    </row>
    <row r="226" spans="1:16" ht="20.25" customHeight="1" x14ac:dyDescent="0.25">
      <c r="A226" s="509"/>
      <c r="B226" s="170"/>
      <c r="C226" s="183"/>
      <c r="D226" s="480"/>
      <c r="E226" s="481"/>
      <c r="F226" s="473"/>
      <c r="G226" s="482"/>
      <c r="H226" s="482"/>
      <c r="I226" s="482"/>
      <c r="J226" s="482"/>
      <c r="K226" s="482"/>
      <c r="L226" s="482"/>
      <c r="M226" s="474"/>
      <c r="N226" s="473"/>
      <c r="O226" s="474"/>
      <c r="P226" s="504"/>
    </row>
    <row r="227" spans="1:16" ht="20.25" customHeight="1" x14ac:dyDescent="0.25">
      <c r="A227" s="509"/>
      <c r="B227" s="170"/>
      <c r="C227" s="183"/>
      <c r="D227" s="480"/>
      <c r="E227" s="481"/>
      <c r="F227" s="473"/>
      <c r="G227" s="482"/>
      <c r="H227" s="482"/>
      <c r="I227" s="482"/>
      <c r="J227" s="482"/>
      <c r="K227" s="482"/>
      <c r="L227" s="482"/>
      <c r="M227" s="474"/>
      <c r="N227" s="473"/>
      <c r="O227" s="474"/>
      <c r="P227" s="504"/>
    </row>
    <row r="228" spans="1:16" ht="20.25" customHeight="1" x14ac:dyDescent="0.25">
      <c r="A228" s="500"/>
      <c r="B228" s="170"/>
      <c r="C228" s="183"/>
      <c r="D228" s="480"/>
      <c r="E228" s="481"/>
      <c r="F228" s="473"/>
      <c r="G228" s="482"/>
      <c r="H228" s="482"/>
      <c r="I228" s="482"/>
      <c r="J228" s="482"/>
      <c r="K228" s="482"/>
      <c r="L228" s="482"/>
      <c r="M228" s="474"/>
      <c r="N228" s="473"/>
      <c r="O228" s="474"/>
      <c r="P228" s="504"/>
    </row>
    <row r="229" spans="1:16" ht="20.25" customHeight="1" x14ac:dyDescent="0.25">
      <c r="A229" s="500"/>
      <c r="B229" s="170"/>
      <c r="C229" s="183"/>
      <c r="D229" s="480"/>
      <c r="E229" s="481"/>
      <c r="F229" s="473"/>
      <c r="G229" s="482"/>
      <c r="H229" s="482"/>
      <c r="I229" s="482"/>
      <c r="J229" s="482"/>
      <c r="K229" s="482"/>
      <c r="L229" s="482"/>
      <c r="M229" s="474"/>
      <c r="N229" s="473"/>
      <c r="O229" s="474"/>
      <c r="P229" s="504"/>
    </row>
    <row r="230" spans="1:16" ht="20.25" customHeight="1" x14ac:dyDescent="0.25">
      <c r="A230" s="501"/>
      <c r="B230" s="171"/>
      <c r="C230" s="184"/>
      <c r="D230" s="483"/>
      <c r="E230" s="484"/>
      <c r="F230" s="477"/>
      <c r="G230" s="478"/>
      <c r="H230" s="478"/>
      <c r="I230" s="478"/>
      <c r="J230" s="478"/>
      <c r="K230" s="478"/>
      <c r="L230" s="478"/>
      <c r="M230" s="479"/>
      <c r="N230" s="477"/>
      <c r="O230" s="479"/>
      <c r="P230" s="505"/>
    </row>
    <row r="231" spans="1:16" ht="20.25" customHeight="1" x14ac:dyDescent="0.25">
      <c r="A231" s="506">
        <v>23</v>
      </c>
      <c r="B231" s="211" t="str">
        <f>IF('Mau A1'!B451="","",'Mau A1'!B451)</f>
        <v xml:space="preserve">Huỳnh Ngọc </v>
      </c>
      <c r="C231" s="215" t="str">
        <f>IF('Mau A1'!C451="","",'Mau A1'!C451)</f>
        <v xml:space="preserve">Mai </v>
      </c>
      <c r="D231" s="492">
        <v>41680</v>
      </c>
      <c r="E231" s="493"/>
      <c r="F231" s="494" t="s">
        <v>550</v>
      </c>
      <c r="G231" s="495"/>
      <c r="H231" s="495"/>
      <c r="I231" s="495"/>
      <c r="J231" s="495"/>
      <c r="K231" s="495"/>
      <c r="L231" s="495"/>
      <c r="M231" s="496"/>
      <c r="N231" s="528"/>
      <c r="O231" s="529"/>
      <c r="P231" s="503">
        <f>N231+N232+N233+N234+N235+N236+N237+N238+N239+N240</f>
        <v>28</v>
      </c>
    </row>
    <row r="232" spans="1:16" ht="20.25" customHeight="1" x14ac:dyDescent="0.25">
      <c r="A232" s="516"/>
      <c r="B232" s="170"/>
      <c r="C232" s="183"/>
      <c r="D232" s="480"/>
      <c r="E232" s="481"/>
      <c r="F232" s="473" t="s">
        <v>551</v>
      </c>
      <c r="G232" s="482"/>
      <c r="H232" s="482"/>
      <c r="I232" s="482"/>
      <c r="J232" s="482"/>
      <c r="K232" s="482"/>
      <c r="L232" s="482"/>
      <c r="M232" s="474"/>
      <c r="N232" s="473">
        <v>4</v>
      </c>
      <c r="O232" s="474"/>
      <c r="P232" s="504"/>
    </row>
    <row r="233" spans="1:16" ht="20.25" customHeight="1" x14ac:dyDescent="0.25">
      <c r="A233" s="516"/>
      <c r="B233" s="170"/>
      <c r="C233" s="183"/>
      <c r="D233" s="492">
        <v>41892</v>
      </c>
      <c r="E233" s="493"/>
      <c r="F233" s="494" t="s">
        <v>548</v>
      </c>
      <c r="G233" s="495"/>
      <c r="H233" s="495"/>
      <c r="I233" s="495"/>
      <c r="J233" s="495"/>
      <c r="K233" s="495"/>
      <c r="L233" s="495"/>
      <c r="M233" s="496"/>
      <c r="N233" s="494"/>
      <c r="O233" s="496"/>
      <c r="P233" s="504"/>
    </row>
    <row r="234" spans="1:16" ht="20.25" customHeight="1" x14ac:dyDescent="0.25">
      <c r="A234" s="516"/>
      <c r="B234" s="170"/>
      <c r="C234" s="183"/>
      <c r="D234" s="480"/>
      <c r="E234" s="481"/>
      <c r="F234" s="473" t="s">
        <v>549</v>
      </c>
      <c r="G234" s="482"/>
      <c r="H234" s="482"/>
      <c r="I234" s="482"/>
      <c r="J234" s="482"/>
      <c r="K234" s="482"/>
      <c r="L234" s="482"/>
      <c r="M234" s="474"/>
      <c r="N234" s="473">
        <v>4</v>
      </c>
      <c r="O234" s="474"/>
      <c r="P234" s="504"/>
    </row>
    <row r="235" spans="1:16" ht="20.25" customHeight="1" x14ac:dyDescent="0.25">
      <c r="A235" s="516"/>
      <c r="B235" s="170"/>
      <c r="C235" s="183"/>
      <c r="D235" s="480" t="s">
        <v>552</v>
      </c>
      <c r="E235" s="481"/>
      <c r="F235" s="473" t="s">
        <v>560</v>
      </c>
      <c r="G235" s="482"/>
      <c r="H235" s="482"/>
      <c r="I235" s="482"/>
      <c r="J235" s="482"/>
      <c r="K235" s="482"/>
      <c r="L235" s="482"/>
      <c r="M235" s="474"/>
      <c r="N235" s="473"/>
      <c r="O235" s="474"/>
      <c r="P235" s="504"/>
    </row>
    <row r="236" spans="1:16" ht="20.25" customHeight="1" x14ac:dyDescent="0.25">
      <c r="A236" s="516"/>
      <c r="B236" s="170"/>
      <c r="C236" s="183"/>
      <c r="D236" s="480"/>
      <c r="E236" s="481"/>
      <c r="F236" s="473" t="s">
        <v>561</v>
      </c>
      <c r="G236" s="482"/>
      <c r="H236" s="482"/>
      <c r="I236" s="482"/>
      <c r="J236" s="482"/>
      <c r="K236" s="482"/>
      <c r="L236" s="482"/>
      <c r="M236" s="474"/>
      <c r="N236" s="473">
        <v>4</v>
      </c>
      <c r="O236" s="474"/>
      <c r="P236" s="504"/>
    </row>
    <row r="237" spans="1:16" ht="20.25" customHeight="1" x14ac:dyDescent="0.25">
      <c r="A237" s="516"/>
      <c r="B237" s="170"/>
      <c r="C237" s="183"/>
      <c r="D237" s="480" t="s">
        <v>554</v>
      </c>
      <c r="E237" s="481"/>
      <c r="F237" s="473" t="s">
        <v>555</v>
      </c>
      <c r="G237" s="482"/>
      <c r="H237" s="482"/>
      <c r="I237" s="482"/>
      <c r="J237" s="482"/>
      <c r="K237" s="482"/>
      <c r="L237" s="482"/>
      <c r="M237" s="474"/>
      <c r="N237" s="473">
        <v>4</v>
      </c>
      <c r="O237" s="474"/>
      <c r="P237" s="504"/>
    </row>
    <row r="238" spans="1:16" ht="20.25" customHeight="1" x14ac:dyDescent="0.25">
      <c r="A238" s="507"/>
      <c r="B238" s="170"/>
      <c r="C238" s="183"/>
      <c r="D238" s="485">
        <v>42248</v>
      </c>
      <c r="E238" s="481"/>
      <c r="F238" s="473" t="s">
        <v>556</v>
      </c>
      <c r="G238" s="482"/>
      <c r="H238" s="482"/>
      <c r="I238" s="482"/>
      <c r="J238" s="482"/>
      <c r="K238" s="482"/>
      <c r="L238" s="482"/>
      <c r="M238" s="474"/>
      <c r="N238" s="473">
        <v>4</v>
      </c>
      <c r="O238" s="474"/>
      <c r="P238" s="504"/>
    </row>
    <row r="239" spans="1:16" ht="20.25" customHeight="1" x14ac:dyDescent="0.25">
      <c r="A239" s="507"/>
      <c r="B239" s="170"/>
      <c r="C239" s="183"/>
      <c r="D239" s="511">
        <v>42037</v>
      </c>
      <c r="E239" s="512"/>
      <c r="F239" s="513" t="s">
        <v>557</v>
      </c>
      <c r="G239" s="514"/>
      <c r="H239" s="514"/>
      <c r="I239" s="514"/>
      <c r="J239" s="514"/>
      <c r="K239" s="514"/>
      <c r="L239" s="514"/>
      <c r="M239" s="515"/>
      <c r="N239" s="490">
        <v>4</v>
      </c>
      <c r="O239" s="491"/>
      <c r="P239" s="504"/>
    </row>
    <row r="240" spans="1:16" ht="20.25" customHeight="1" x14ac:dyDescent="0.25">
      <c r="A240" s="508"/>
      <c r="B240" s="171"/>
      <c r="C240" s="184"/>
      <c r="D240" s="475" t="s">
        <v>558</v>
      </c>
      <c r="E240" s="476"/>
      <c r="F240" s="477" t="s">
        <v>559</v>
      </c>
      <c r="G240" s="478"/>
      <c r="H240" s="478"/>
      <c r="I240" s="478"/>
      <c r="J240" s="478"/>
      <c r="K240" s="478"/>
      <c r="L240" s="478"/>
      <c r="M240" s="479"/>
      <c r="N240" s="477">
        <v>4</v>
      </c>
      <c r="O240" s="479"/>
      <c r="P240" s="505"/>
    </row>
    <row r="241" spans="1:16" ht="20.25" customHeight="1" x14ac:dyDescent="0.25">
      <c r="A241" s="499">
        <v>24</v>
      </c>
      <c r="B241" s="211" t="str">
        <f>IF('Mau A1'!B471="","",'Mau A1'!B471)</f>
        <v>Đặng Đức</v>
      </c>
      <c r="C241" s="215" t="str">
        <f>IF('Mau A1'!C471="","",'Mau A1'!C471)</f>
        <v xml:space="preserve">Minh </v>
      </c>
      <c r="D241" s="492">
        <v>41892</v>
      </c>
      <c r="E241" s="493"/>
      <c r="F241" s="494" t="s">
        <v>548</v>
      </c>
      <c r="G241" s="495"/>
      <c r="H241" s="495"/>
      <c r="I241" s="495"/>
      <c r="J241" s="495"/>
      <c r="K241" s="495"/>
      <c r="L241" s="495"/>
      <c r="M241" s="496"/>
      <c r="N241" s="494"/>
      <c r="O241" s="496"/>
      <c r="P241" s="503">
        <f>N241+N242+N243+N244+N245+N246+N247+N248+N249+N250</f>
        <v>4</v>
      </c>
    </row>
    <row r="242" spans="1:16" ht="20.25" customHeight="1" x14ac:dyDescent="0.25">
      <c r="A242" s="509"/>
      <c r="B242" s="170"/>
      <c r="C242" s="183"/>
      <c r="D242" s="480"/>
      <c r="E242" s="481"/>
      <c r="F242" s="473" t="s">
        <v>549</v>
      </c>
      <c r="G242" s="482"/>
      <c r="H242" s="482"/>
      <c r="I242" s="482"/>
      <c r="J242" s="482"/>
      <c r="K242" s="482"/>
      <c r="L242" s="482"/>
      <c r="M242" s="474"/>
      <c r="N242" s="473">
        <v>4</v>
      </c>
      <c r="O242" s="474"/>
      <c r="P242" s="504"/>
    </row>
    <row r="243" spans="1:16" ht="20.25" customHeight="1" x14ac:dyDescent="0.25">
      <c r="A243" s="509"/>
      <c r="B243" s="170"/>
      <c r="C243" s="183"/>
      <c r="D243" s="480"/>
      <c r="E243" s="481"/>
      <c r="F243" s="473"/>
      <c r="G243" s="482"/>
      <c r="H243" s="482"/>
      <c r="I243" s="482"/>
      <c r="J243" s="482"/>
      <c r="K243" s="482"/>
      <c r="L243" s="482"/>
      <c r="M243" s="474"/>
      <c r="N243" s="473"/>
      <c r="O243" s="474"/>
      <c r="P243" s="504"/>
    </row>
    <row r="244" spans="1:16" ht="20.25" customHeight="1" x14ac:dyDescent="0.25">
      <c r="A244" s="509"/>
      <c r="B244" s="170"/>
      <c r="C244" s="183"/>
      <c r="D244" s="480"/>
      <c r="E244" s="481"/>
      <c r="F244" s="473"/>
      <c r="G244" s="482"/>
      <c r="H244" s="482"/>
      <c r="I244" s="482"/>
      <c r="J244" s="482"/>
      <c r="K244" s="482"/>
      <c r="L244" s="482"/>
      <c r="M244" s="474"/>
      <c r="N244" s="473"/>
      <c r="O244" s="474"/>
      <c r="P244" s="504"/>
    </row>
    <row r="245" spans="1:16" ht="20.25" customHeight="1" x14ac:dyDescent="0.25">
      <c r="A245" s="509"/>
      <c r="B245" s="170"/>
      <c r="C245" s="183"/>
      <c r="D245" s="480"/>
      <c r="E245" s="481"/>
      <c r="F245" s="473"/>
      <c r="G245" s="482"/>
      <c r="H245" s="482"/>
      <c r="I245" s="482"/>
      <c r="J245" s="482"/>
      <c r="K245" s="482"/>
      <c r="L245" s="482"/>
      <c r="M245" s="474"/>
      <c r="N245" s="473"/>
      <c r="O245" s="474"/>
      <c r="P245" s="504"/>
    </row>
    <row r="246" spans="1:16" ht="20.25" customHeight="1" x14ac:dyDescent="0.25">
      <c r="A246" s="509"/>
      <c r="B246" s="170"/>
      <c r="C246" s="183"/>
      <c r="D246" s="480"/>
      <c r="E246" s="481"/>
      <c r="F246" s="473"/>
      <c r="G246" s="482"/>
      <c r="H246" s="482"/>
      <c r="I246" s="482"/>
      <c r="J246" s="482"/>
      <c r="K246" s="482"/>
      <c r="L246" s="482"/>
      <c r="M246" s="474"/>
      <c r="N246" s="473"/>
      <c r="O246" s="474"/>
      <c r="P246" s="504"/>
    </row>
    <row r="247" spans="1:16" ht="20.25" customHeight="1" x14ac:dyDescent="0.25">
      <c r="A247" s="509"/>
      <c r="B247" s="170"/>
      <c r="C247" s="183"/>
      <c r="D247" s="480"/>
      <c r="E247" s="481"/>
      <c r="F247" s="473"/>
      <c r="G247" s="482"/>
      <c r="H247" s="482"/>
      <c r="I247" s="482"/>
      <c r="J247" s="482"/>
      <c r="K247" s="482"/>
      <c r="L247" s="482"/>
      <c r="M247" s="474"/>
      <c r="N247" s="473"/>
      <c r="O247" s="474"/>
      <c r="P247" s="504"/>
    </row>
    <row r="248" spans="1:16" ht="20.25" customHeight="1" x14ac:dyDescent="0.25">
      <c r="A248" s="500"/>
      <c r="B248" s="170"/>
      <c r="C248" s="183"/>
      <c r="D248" s="480"/>
      <c r="E248" s="481"/>
      <c r="F248" s="473"/>
      <c r="G248" s="482"/>
      <c r="H248" s="482"/>
      <c r="I248" s="482"/>
      <c r="J248" s="482"/>
      <c r="K248" s="482"/>
      <c r="L248" s="482"/>
      <c r="M248" s="474"/>
      <c r="N248" s="473"/>
      <c r="O248" s="474"/>
      <c r="P248" s="504"/>
    </row>
    <row r="249" spans="1:16" ht="20.25" customHeight="1" x14ac:dyDescent="0.25">
      <c r="A249" s="500"/>
      <c r="B249" s="170"/>
      <c r="C249" s="183"/>
      <c r="D249" s="480"/>
      <c r="E249" s="481"/>
      <c r="F249" s="473"/>
      <c r="G249" s="482"/>
      <c r="H249" s="482"/>
      <c r="I249" s="482"/>
      <c r="J249" s="482"/>
      <c r="K249" s="482"/>
      <c r="L249" s="482"/>
      <c r="M249" s="474"/>
      <c r="N249" s="473"/>
      <c r="O249" s="474"/>
      <c r="P249" s="504"/>
    </row>
    <row r="250" spans="1:16" ht="20.25" customHeight="1" x14ac:dyDescent="0.25">
      <c r="A250" s="501"/>
      <c r="B250" s="171"/>
      <c r="C250" s="184"/>
      <c r="D250" s="483"/>
      <c r="E250" s="484"/>
      <c r="F250" s="477"/>
      <c r="G250" s="478"/>
      <c r="H250" s="478"/>
      <c r="I250" s="478"/>
      <c r="J250" s="478"/>
      <c r="K250" s="478"/>
      <c r="L250" s="478"/>
      <c r="M250" s="479"/>
      <c r="N250" s="477"/>
      <c r="O250" s="479"/>
      <c r="P250" s="505"/>
    </row>
    <row r="251" spans="1:16" ht="20.25" customHeight="1" x14ac:dyDescent="0.25">
      <c r="A251" s="516">
        <v>25</v>
      </c>
      <c r="B251" s="211" t="str">
        <f>IF('Mau A1'!B491="","",'Mau A1'!B491)</f>
        <v>Nguyễn Thị Tố</v>
      </c>
      <c r="C251" s="215" t="str">
        <f>IF('Mau A1'!C491="","",'Mau A1'!C491)</f>
        <v xml:space="preserve">Nga </v>
      </c>
      <c r="D251" s="492">
        <v>41892</v>
      </c>
      <c r="E251" s="493"/>
      <c r="F251" s="494" t="s">
        <v>548</v>
      </c>
      <c r="G251" s="495"/>
      <c r="H251" s="495"/>
      <c r="I251" s="495"/>
      <c r="J251" s="495"/>
      <c r="K251" s="495"/>
      <c r="L251" s="495"/>
      <c r="M251" s="496"/>
      <c r="N251" s="494"/>
      <c r="O251" s="496"/>
      <c r="P251" s="503">
        <f>N251+N252+N253+N254+N255+N256+N257+N258+N259+N260</f>
        <v>4</v>
      </c>
    </row>
    <row r="252" spans="1:16" ht="20.25" customHeight="1" x14ac:dyDescent="0.25">
      <c r="A252" s="516"/>
      <c r="B252" s="170"/>
      <c r="C252" s="183"/>
      <c r="D252" s="480"/>
      <c r="E252" s="481"/>
      <c r="F252" s="473" t="s">
        <v>549</v>
      </c>
      <c r="G252" s="482"/>
      <c r="H252" s="482"/>
      <c r="I252" s="482"/>
      <c r="J252" s="482"/>
      <c r="K252" s="482"/>
      <c r="L252" s="482"/>
      <c r="M252" s="474"/>
      <c r="N252" s="473">
        <v>4</v>
      </c>
      <c r="O252" s="474"/>
      <c r="P252" s="504"/>
    </row>
    <row r="253" spans="1:16" ht="20.25" customHeight="1" x14ac:dyDescent="0.25">
      <c r="A253" s="516"/>
      <c r="B253" s="170"/>
      <c r="C253" s="183"/>
      <c r="D253" s="480"/>
      <c r="E253" s="481"/>
      <c r="F253" s="473"/>
      <c r="G253" s="482"/>
      <c r="H253" s="482"/>
      <c r="I253" s="482"/>
      <c r="J253" s="482"/>
      <c r="K253" s="482"/>
      <c r="L253" s="482"/>
      <c r="M253" s="474"/>
      <c r="N253" s="473"/>
      <c r="O253" s="474"/>
      <c r="P253" s="504"/>
    </row>
    <row r="254" spans="1:16" ht="20.25" customHeight="1" x14ac:dyDescent="0.25">
      <c r="A254" s="516"/>
      <c r="B254" s="170"/>
      <c r="C254" s="183"/>
      <c r="D254" s="480"/>
      <c r="E254" s="481"/>
      <c r="F254" s="473"/>
      <c r="G254" s="482"/>
      <c r="H254" s="482"/>
      <c r="I254" s="482"/>
      <c r="J254" s="482"/>
      <c r="K254" s="482"/>
      <c r="L254" s="482"/>
      <c r="M254" s="474"/>
      <c r="N254" s="473"/>
      <c r="O254" s="474"/>
      <c r="P254" s="504"/>
    </row>
    <row r="255" spans="1:16" ht="20.25" customHeight="1" x14ac:dyDescent="0.25">
      <c r="A255" s="516"/>
      <c r="B255" s="170"/>
      <c r="C255" s="183"/>
      <c r="D255" s="480"/>
      <c r="E255" s="481"/>
      <c r="F255" s="473"/>
      <c r="G255" s="482"/>
      <c r="H255" s="482"/>
      <c r="I255" s="482"/>
      <c r="J255" s="482"/>
      <c r="K255" s="482"/>
      <c r="L255" s="482"/>
      <c r="M255" s="474"/>
      <c r="N255" s="473"/>
      <c r="O255" s="474"/>
      <c r="P255" s="504"/>
    </row>
    <row r="256" spans="1:16" ht="20.25" customHeight="1" x14ac:dyDescent="0.25">
      <c r="A256" s="516"/>
      <c r="B256" s="170"/>
      <c r="C256" s="183"/>
      <c r="D256" s="480"/>
      <c r="E256" s="481"/>
      <c r="F256" s="473"/>
      <c r="G256" s="482"/>
      <c r="H256" s="482"/>
      <c r="I256" s="482"/>
      <c r="J256" s="482"/>
      <c r="K256" s="482"/>
      <c r="L256" s="482"/>
      <c r="M256" s="474"/>
      <c r="N256" s="473"/>
      <c r="O256" s="474"/>
      <c r="P256" s="504"/>
    </row>
    <row r="257" spans="1:16" ht="20.25" customHeight="1" x14ac:dyDescent="0.25">
      <c r="A257" s="516"/>
      <c r="B257" s="170"/>
      <c r="C257" s="183"/>
      <c r="D257" s="480"/>
      <c r="E257" s="481"/>
      <c r="F257" s="473"/>
      <c r="G257" s="482"/>
      <c r="H257" s="482"/>
      <c r="I257" s="482"/>
      <c r="J257" s="482"/>
      <c r="K257" s="482"/>
      <c r="L257" s="482"/>
      <c r="M257" s="474"/>
      <c r="N257" s="473"/>
      <c r="O257" s="474"/>
      <c r="P257" s="504"/>
    </row>
    <row r="258" spans="1:16" ht="20.25" customHeight="1" x14ac:dyDescent="0.25">
      <c r="A258" s="507"/>
      <c r="B258" s="170"/>
      <c r="C258" s="183"/>
      <c r="D258" s="480"/>
      <c r="E258" s="481"/>
      <c r="F258" s="473"/>
      <c r="G258" s="482"/>
      <c r="H258" s="482"/>
      <c r="I258" s="482"/>
      <c r="J258" s="482"/>
      <c r="K258" s="482"/>
      <c r="L258" s="482"/>
      <c r="M258" s="474"/>
      <c r="N258" s="473"/>
      <c r="O258" s="474"/>
      <c r="P258" s="504"/>
    </row>
    <row r="259" spans="1:16" ht="20.25" customHeight="1" x14ac:dyDescent="0.25">
      <c r="A259" s="507"/>
      <c r="B259" s="170"/>
      <c r="C259" s="183"/>
      <c r="D259" s="480"/>
      <c r="E259" s="481"/>
      <c r="F259" s="473"/>
      <c r="G259" s="482"/>
      <c r="H259" s="482"/>
      <c r="I259" s="482"/>
      <c r="J259" s="482"/>
      <c r="K259" s="482"/>
      <c r="L259" s="482"/>
      <c r="M259" s="474"/>
      <c r="N259" s="473"/>
      <c r="O259" s="474"/>
      <c r="P259" s="504"/>
    </row>
    <row r="260" spans="1:16" ht="20.25" customHeight="1" x14ac:dyDescent="0.25">
      <c r="A260" s="508"/>
      <c r="B260" s="171"/>
      <c r="C260" s="184"/>
      <c r="D260" s="475"/>
      <c r="E260" s="476"/>
      <c r="F260" s="477"/>
      <c r="G260" s="478"/>
      <c r="H260" s="478"/>
      <c r="I260" s="478"/>
      <c r="J260" s="478"/>
      <c r="K260" s="478"/>
      <c r="L260" s="478"/>
      <c r="M260" s="479"/>
      <c r="N260" s="477"/>
      <c r="O260" s="479"/>
      <c r="P260" s="505"/>
    </row>
    <row r="261" spans="1:16" ht="20.25" customHeight="1" x14ac:dyDescent="0.25">
      <c r="A261" s="509">
        <v>26</v>
      </c>
      <c r="B261" s="211" t="str">
        <f>IF('Mau A1'!B511="","",'Mau A1'!B511)</f>
        <v>Nguyễn Trần Thanh</v>
      </c>
      <c r="C261" s="215" t="str">
        <f>IF('Mau A1'!C511="","",'Mau A1'!C511)</f>
        <v xml:space="preserve">Nhàn </v>
      </c>
      <c r="D261" s="492">
        <v>41892</v>
      </c>
      <c r="E261" s="493"/>
      <c r="F261" s="494" t="s">
        <v>548</v>
      </c>
      <c r="G261" s="495"/>
      <c r="H261" s="495"/>
      <c r="I261" s="495"/>
      <c r="J261" s="495"/>
      <c r="K261" s="495"/>
      <c r="L261" s="495"/>
      <c r="M261" s="496"/>
      <c r="N261" s="494"/>
      <c r="O261" s="496"/>
      <c r="P261" s="503">
        <f>N261+N262+N263+N264+N265+N266+N267+N268+N269+N270</f>
        <v>4</v>
      </c>
    </row>
    <row r="262" spans="1:16" ht="20.25" customHeight="1" x14ac:dyDescent="0.25">
      <c r="A262" s="500"/>
      <c r="B262" s="170"/>
      <c r="C262" s="183"/>
      <c r="D262" s="480"/>
      <c r="E262" s="481"/>
      <c r="F262" s="473" t="s">
        <v>549</v>
      </c>
      <c r="G262" s="482"/>
      <c r="H262" s="482"/>
      <c r="I262" s="482"/>
      <c r="J262" s="482"/>
      <c r="K262" s="482"/>
      <c r="L262" s="482"/>
      <c r="M262" s="474"/>
      <c r="N262" s="473">
        <v>4</v>
      </c>
      <c r="O262" s="474"/>
      <c r="P262" s="504"/>
    </row>
    <row r="263" spans="1:16" ht="20.25" customHeight="1" x14ac:dyDescent="0.25">
      <c r="A263" s="500"/>
      <c r="B263" s="170"/>
      <c r="C263" s="183"/>
      <c r="D263" s="480"/>
      <c r="E263" s="481"/>
      <c r="F263" s="473"/>
      <c r="G263" s="482"/>
      <c r="H263" s="482"/>
      <c r="I263" s="482"/>
      <c r="J263" s="482"/>
      <c r="K263" s="482"/>
      <c r="L263" s="482"/>
      <c r="M263" s="474"/>
      <c r="N263" s="473"/>
      <c r="O263" s="474"/>
      <c r="P263" s="504"/>
    </row>
    <row r="264" spans="1:16" ht="20.25" customHeight="1" x14ac:dyDescent="0.25">
      <c r="A264" s="500"/>
      <c r="B264" s="170"/>
      <c r="C264" s="183"/>
      <c r="D264" s="480"/>
      <c r="E264" s="481"/>
      <c r="F264" s="473"/>
      <c r="G264" s="482"/>
      <c r="H264" s="482"/>
      <c r="I264" s="482"/>
      <c r="J264" s="482"/>
      <c r="K264" s="482"/>
      <c r="L264" s="482"/>
      <c r="M264" s="474"/>
      <c r="N264" s="473"/>
      <c r="O264" s="474"/>
      <c r="P264" s="504"/>
    </row>
    <row r="265" spans="1:16" ht="20.25" customHeight="1" x14ac:dyDescent="0.25">
      <c r="A265" s="500"/>
      <c r="B265" s="170"/>
      <c r="C265" s="183"/>
      <c r="D265" s="480"/>
      <c r="E265" s="481"/>
      <c r="F265" s="473"/>
      <c r="G265" s="482"/>
      <c r="H265" s="482"/>
      <c r="I265" s="482"/>
      <c r="J265" s="482"/>
      <c r="K265" s="482"/>
      <c r="L265" s="482"/>
      <c r="M265" s="474"/>
      <c r="N265" s="473"/>
      <c r="O265" s="474"/>
      <c r="P265" s="504"/>
    </row>
    <row r="266" spans="1:16" ht="20.25" customHeight="1" x14ac:dyDescent="0.25">
      <c r="A266" s="500"/>
      <c r="B266" s="170"/>
      <c r="C266" s="183"/>
      <c r="D266" s="480"/>
      <c r="E266" s="481"/>
      <c r="F266" s="473"/>
      <c r="G266" s="482"/>
      <c r="H266" s="482"/>
      <c r="I266" s="482"/>
      <c r="J266" s="482"/>
      <c r="K266" s="482"/>
      <c r="L266" s="482"/>
      <c r="M266" s="474"/>
      <c r="N266" s="473"/>
      <c r="O266" s="474"/>
      <c r="P266" s="504"/>
    </row>
    <row r="267" spans="1:16" ht="20.25" customHeight="1" x14ac:dyDescent="0.25">
      <c r="A267" s="500"/>
      <c r="B267" s="170"/>
      <c r="C267" s="183"/>
      <c r="D267" s="480"/>
      <c r="E267" s="481"/>
      <c r="F267" s="473"/>
      <c r="G267" s="482"/>
      <c r="H267" s="482"/>
      <c r="I267" s="482"/>
      <c r="J267" s="482"/>
      <c r="K267" s="482"/>
      <c r="L267" s="482"/>
      <c r="M267" s="474"/>
      <c r="N267" s="473"/>
      <c r="O267" s="474"/>
      <c r="P267" s="504"/>
    </row>
    <row r="268" spans="1:16" ht="20.25" customHeight="1" x14ac:dyDescent="0.25">
      <c r="A268" s="500"/>
      <c r="B268" s="170"/>
      <c r="C268" s="183"/>
      <c r="D268" s="480"/>
      <c r="E268" s="481"/>
      <c r="F268" s="473"/>
      <c r="G268" s="482"/>
      <c r="H268" s="482"/>
      <c r="I268" s="482"/>
      <c r="J268" s="482"/>
      <c r="K268" s="482"/>
      <c r="L268" s="482"/>
      <c r="M268" s="474"/>
      <c r="N268" s="473"/>
      <c r="O268" s="474"/>
      <c r="P268" s="504"/>
    </row>
    <row r="269" spans="1:16" ht="20.25" customHeight="1" x14ac:dyDescent="0.25">
      <c r="A269" s="500"/>
      <c r="B269" s="170"/>
      <c r="C269" s="183"/>
      <c r="D269" s="480"/>
      <c r="E269" s="481"/>
      <c r="F269" s="473"/>
      <c r="G269" s="482"/>
      <c r="H269" s="482"/>
      <c r="I269" s="482"/>
      <c r="J269" s="482"/>
      <c r="K269" s="482"/>
      <c r="L269" s="482"/>
      <c r="M269" s="474"/>
      <c r="N269" s="473"/>
      <c r="O269" s="474"/>
      <c r="P269" s="504"/>
    </row>
    <row r="270" spans="1:16" ht="20.25" customHeight="1" x14ac:dyDescent="0.25">
      <c r="A270" s="510"/>
      <c r="B270" s="171"/>
      <c r="C270" s="184"/>
      <c r="D270" s="475"/>
      <c r="E270" s="476"/>
      <c r="F270" s="477"/>
      <c r="G270" s="478"/>
      <c r="H270" s="478"/>
      <c r="I270" s="478"/>
      <c r="J270" s="478"/>
      <c r="K270" s="478"/>
      <c r="L270" s="478"/>
      <c r="M270" s="479"/>
      <c r="N270" s="477"/>
      <c r="O270" s="479"/>
      <c r="P270" s="505"/>
    </row>
    <row r="271" spans="1:16" ht="20.25" customHeight="1" x14ac:dyDescent="0.25">
      <c r="A271" s="506">
        <v>27</v>
      </c>
      <c r="B271" s="211" t="str">
        <f>IF('Mau A1'!B531="","",'Mau A1'!B531)</f>
        <v>Đỗ Huỳnh Thanh</v>
      </c>
      <c r="C271" s="215" t="str">
        <f>IF('Mau A1'!C531="","",'Mau A1'!C531)</f>
        <v xml:space="preserve">Phong </v>
      </c>
      <c r="D271" s="492">
        <v>41892</v>
      </c>
      <c r="E271" s="493"/>
      <c r="F271" s="494" t="s">
        <v>548</v>
      </c>
      <c r="G271" s="495"/>
      <c r="H271" s="495"/>
      <c r="I271" s="495"/>
      <c r="J271" s="495"/>
      <c r="K271" s="495"/>
      <c r="L271" s="495"/>
      <c r="M271" s="496"/>
      <c r="N271" s="494"/>
      <c r="O271" s="496"/>
      <c r="P271" s="503">
        <f>N271+N272+N273+N274+N275+N276+N277+N278+N279+N280</f>
        <v>4</v>
      </c>
    </row>
    <row r="272" spans="1:16" ht="20.25" customHeight="1" x14ac:dyDescent="0.25">
      <c r="A272" s="516"/>
      <c r="B272" s="170"/>
      <c r="C272" s="183"/>
      <c r="D272" s="480"/>
      <c r="E272" s="481"/>
      <c r="F272" s="473" t="s">
        <v>549</v>
      </c>
      <c r="G272" s="482"/>
      <c r="H272" s="482"/>
      <c r="I272" s="482"/>
      <c r="J272" s="482"/>
      <c r="K272" s="482"/>
      <c r="L272" s="482"/>
      <c r="M272" s="474"/>
      <c r="N272" s="473">
        <v>4</v>
      </c>
      <c r="O272" s="474"/>
      <c r="P272" s="504"/>
    </row>
    <row r="273" spans="1:16" ht="20.25" customHeight="1" x14ac:dyDescent="0.25">
      <c r="A273" s="516"/>
      <c r="B273" s="170"/>
      <c r="C273" s="183"/>
      <c r="D273" s="480"/>
      <c r="E273" s="481"/>
      <c r="F273" s="473"/>
      <c r="G273" s="482"/>
      <c r="H273" s="482"/>
      <c r="I273" s="482"/>
      <c r="J273" s="482"/>
      <c r="K273" s="482"/>
      <c r="L273" s="482"/>
      <c r="M273" s="474"/>
      <c r="N273" s="473"/>
      <c r="O273" s="474"/>
      <c r="P273" s="504"/>
    </row>
    <row r="274" spans="1:16" ht="20.25" customHeight="1" x14ac:dyDescent="0.25">
      <c r="A274" s="516"/>
      <c r="B274" s="170"/>
      <c r="C274" s="183"/>
      <c r="D274" s="480"/>
      <c r="E274" s="481"/>
      <c r="F274" s="473"/>
      <c r="G274" s="482"/>
      <c r="H274" s="482"/>
      <c r="I274" s="482"/>
      <c r="J274" s="482"/>
      <c r="K274" s="482"/>
      <c r="L274" s="482"/>
      <c r="M274" s="474"/>
      <c r="N274" s="473"/>
      <c r="O274" s="474"/>
      <c r="P274" s="504"/>
    </row>
    <row r="275" spans="1:16" ht="20.25" customHeight="1" x14ac:dyDescent="0.25">
      <c r="A275" s="516"/>
      <c r="B275" s="170"/>
      <c r="C275" s="183"/>
      <c r="D275" s="480"/>
      <c r="E275" s="481"/>
      <c r="F275" s="473"/>
      <c r="G275" s="482"/>
      <c r="H275" s="482"/>
      <c r="I275" s="482"/>
      <c r="J275" s="482"/>
      <c r="K275" s="482"/>
      <c r="L275" s="482"/>
      <c r="M275" s="474"/>
      <c r="N275" s="473"/>
      <c r="O275" s="474"/>
      <c r="P275" s="504"/>
    </row>
    <row r="276" spans="1:16" ht="20.25" customHeight="1" x14ac:dyDescent="0.25">
      <c r="A276" s="516"/>
      <c r="B276" s="170"/>
      <c r="C276" s="183"/>
      <c r="D276" s="480"/>
      <c r="E276" s="481"/>
      <c r="F276" s="473"/>
      <c r="G276" s="482"/>
      <c r="H276" s="482"/>
      <c r="I276" s="482"/>
      <c r="J276" s="482"/>
      <c r="K276" s="482"/>
      <c r="L276" s="482"/>
      <c r="M276" s="474"/>
      <c r="N276" s="473"/>
      <c r="O276" s="474"/>
      <c r="P276" s="504"/>
    </row>
    <row r="277" spans="1:16" ht="20.25" customHeight="1" x14ac:dyDescent="0.25">
      <c r="A277" s="516"/>
      <c r="B277" s="170"/>
      <c r="C277" s="183"/>
      <c r="D277" s="480"/>
      <c r="E277" s="481"/>
      <c r="F277" s="473"/>
      <c r="G277" s="482"/>
      <c r="H277" s="482"/>
      <c r="I277" s="482"/>
      <c r="J277" s="482"/>
      <c r="K277" s="482"/>
      <c r="L277" s="482"/>
      <c r="M277" s="474"/>
      <c r="N277" s="473"/>
      <c r="O277" s="474"/>
      <c r="P277" s="504"/>
    </row>
    <row r="278" spans="1:16" ht="20.25" customHeight="1" x14ac:dyDescent="0.25">
      <c r="A278" s="507"/>
      <c r="B278" s="170"/>
      <c r="C278" s="183"/>
      <c r="D278" s="480"/>
      <c r="E278" s="481"/>
      <c r="F278" s="473"/>
      <c r="G278" s="482"/>
      <c r="H278" s="482"/>
      <c r="I278" s="482"/>
      <c r="J278" s="482"/>
      <c r="K278" s="482"/>
      <c r="L278" s="482"/>
      <c r="M278" s="474"/>
      <c r="N278" s="473"/>
      <c r="O278" s="474"/>
      <c r="P278" s="504"/>
    </row>
    <row r="279" spans="1:16" ht="20.25" customHeight="1" x14ac:dyDescent="0.25">
      <c r="A279" s="507"/>
      <c r="B279" s="170"/>
      <c r="C279" s="183"/>
      <c r="D279" s="480"/>
      <c r="E279" s="481"/>
      <c r="F279" s="473"/>
      <c r="G279" s="482"/>
      <c r="H279" s="482"/>
      <c r="I279" s="482"/>
      <c r="J279" s="482"/>
      <c r="K279" s="482"/>
      <c r="L279" s="482"/>
      <c r="M279" s="474"/>
      <c r="N279" s="473"/>
      <c r="O279" s="474"/>
      <c r="P279" s="504"/>
    </row>
    <row r="280" spans="1:16" ht="20.25" customHeight="1" x14ac:dyDescent="0.25">
      <c r="A280" s="508"/>
      <c r="B280" s="171"/>
      <c r="C280" s="184"/>
      <c r="D280" s="475"/>
      <c r="E280" s="476"/>
      <c r="F280" s="477"/>
      <c r="G280" s="478"/>
      <c r="H280" s="478"/>
      <c r="I280" s="478"/>
      <c r="J280" s="478"/>
      <c r="K280" s="478"/>
      <c r="L280" s="478"/>
      <c r="M280" s="479"/>
      <c r="N280" s="477"/>
      <c r="O280" s="479"/>
      <c r="P280" s="505"/>
    </row>
    <row r="281" spans="1:16" ht="20.25" customHeight="1" x14ac:dyDescent="0.25">
      <c r="A281" s="499">
        <v>28</v>
      </c>
      <c r="B281" s="211" t="str">
        <f>IF('Mau A1'!B551="","",'Mau A1'!B551)</f>
        <v>Nguyễn Anh</v>
      </c>
      <c r="C281" s="215" t="str">
        <f>IF('Mau A1'!C551="","",'Mau A1'!C551)</f>
        <v xml:space="preserve">Tăng </v>
      </c>
      <c r="D281" s="492">
        <v>41680</v>
      </c>
      <c r="E281" s="493"/>
      <c r="F281" s="494" t="s">
        <v>550</v>
      </c>
      <c r="G281" s="495"/>
      <c r="H281" s="495"/>
      <c r="I281" s="495"/>
      <c r="J281" s="495"/>
      <c r="K281" s="495"/>
      <c r="L281" s="495"/>
      <c r="M281" s="496"/>
      <c r="N281" s="497"/>
      <c r="O281" s="498"/>
      <c r="P281" s="503">
        <f>N281+N282+N283+N284+N285+N286+N287+N288+N289+N290</f>
        <v>28</v>
      </c>
    </row>
    <row r="282" spans="1:16" ht="20.25" customHeight="1" x14ac:dyDescent="0.25">
      <c r="A282" s="500"/>
      <c r="B282" s="170"/>
      <c r="C282" s="183"/>
      <c r="D282" s="480"/>
      <c r="E282" s="481"/>
      <c r="F282" s="473" t="s">
        <v>551</v>
      </c>
      <c r="G282" s="482"/>
      <c r="H282" s="482"/>
      <c r="I282" s="482"/>
      <c r="J282" s="482"/>
      <c r="K282" s="482"/>
      <c r="L282" s="482"/>
      <c r="M282" s="474"/>
      <c r="N282" s="473">
        <v>4</v>
      </c>
      <c r="O282" s="474"/>
      <c r="P282" s="504"/>
    </row>
    <row r="283" spans="1:16" ht="20.25" customHeight="1" x14ac:dyDescent="0.25">
      <c r="A283" s="500"/>
      <c r="B283" s="170"/>
      <c r="C283" s="183"/>
      <c r="D283" s="492">
        <v>41892</v>
      </c>
      <c r="E283" s="493"/>
      <c r="F283" s="494" t="s">
        <v>548</v>
      </c>
      <c r="G283" s="495"/>
      <c r="H283" s="495"/>
      <c r="I283" s="495"/>
      <c r="J283" s="495"/>
      <c r="K283" s="495"/>
      <c r="L283" s="495"/>
      <c r="M283" s="496"/>
      <c r="N283" s="494"/>
      <c r="O283" s="496"/>
      <c r="P283" s="504"/>
    </row>
    <row r="284" spans="1:16" ht="20.25" customHeight="1" x14ac:dyDescent="0.25">
      <c r="A284" s="500"/>
      <c r="B284" s="170"/>
      <c r="C284" s="183"/>
      <c r="D284" s="480"/>
      <c r="E284" s="481"/>
      <c r="F284" s="473" t="s">
        <v>549</v>
      </c>
      <c r="G284" s="482"/>
      <c r="H284" s="482"/>
      <c r="I284" s="482"/>
      <c r="J284" s="482"/>
      <c r="K284" s="482"/>
      <c r="L284" s="482"/>
      <c r="M284" s="474"/>
      <c r="N284" s="473">
        <v>4</v>
      </c>
      <c r="O284" s="474"/>
      <c r="P284" s="504"/>
    </row>
    <row r="285" spans="1:16" ht="20.25" customHeight="1" x14ac:dyDescent="0.25">
      <c r="A285" s="500"/>
      <c r="B285" s="170"/>
      <c r="C285" s="183"/>
      <c r="D285" s="480" t="s">
        <v>552</v>
      </c>
      <c r="E285" s="481"/>
      <c r="F285" s="473" t="s">
        <v>560</v>
      </c>
      <c r="G285" s="482"/>
      <c r="H285" s="482"/>
      <c r="I285" s="482"/>
      <c r="J285" s="482"/>
      <c r="K285" s="482"/>
      <c r="L285" s="482"/>
      <c r="M285" s="474"/>
      <c r="N285" s="473"/>
      <c r="O285" s="474"/>
      <c r="P285" s="504"/>
    </row>
    <row r="286" spans="1:16" ht="20.25" customHeight="1" x14ac:dyDescent="0.25">
      <c r="A286" s="500"/>
      <c r="B286" s="170"/>
      <c r="C286" s="183"/>
      <c r="D286" s="480"/>
      <c r="E286" s="481"/>
      <c r="F286" s="473" t="s">
        <v>561</v>
      </c>
      <c r="G286" s="482"/>
      <c r="H286" s="482"/>
      <c r="I286" s="482"/>
      <c r="J286" s="482"/>
      <c r="K286" s="482"/>
      <c r="L286" s="482"/>
      <c r="M286" s="474"/>
      <c r="N286" s="473">
        <v>4</v>
      </c>
      <c r="O286" s="474"/>
      <c r="P286" s="504"/>
    </row>
    <row r="287" spans="1:16" ht="20.25" customHeight="1" x14ac:dyDescent="0.25">
      <c r="A287" s="500"/>
      <c r="B287" s="170"/>
      <c r="C287" s="183"/>
      <c r="D287" s="480" t="s">
        <v>554</v>
      </c>
      <c r="E287" s="481"/>
      <c r="F287" s="473" t="s">
        <v>555</v>
      </c>
      <c r="G287" s="482"/>
      <c r="H287" s="482"/>
      <c r="I287" s="482"/>
      <c r="J287" s="482"/>
      <c r="K287" s="482"/>
      <c r="L287" s="482"/>
      <c r="M287" s="474"/>
      <c r="N287" s="473">
        <v>4</v>
      </c>
      <c r="O287" s="474"/>
      <c r="P287" s="504"/>
    </row>
    <row r="288" spans="1:16" ht="20.25" customHeight="1" x14ac:dyDescent="0.25">
      <c r="A288" s="500"/>
      <c r="B288" s="170"/>
      <c r="C288" s="183"/>
      <c r="D288" s="485">
        <v>42248</v>
      </c>
      <c r="E288" s="481"/>
      <c r="F288" s="473" t="s">
        <v>556</v>
      </c>
      <c r="G288" s="482"/>
      <c r="H288" s="482"/>
      <c r="I288" s="482"/>
      <c r="J288" s="482"/>
      <c r="K288" s="482"/>
      <c r="L288" s="482"/>
      <c r="M288" s="474"/>
      <c r="N288" s="473">
        <v>4</v>
      </c>
      <c r="O288" s="474"/>
      <c r="P288" s="504"/>
    </row>
    <row r="289" spans="1:16" ht="20.25" customHeight="1" x14ac:dyDescent="0.25">
      <c r="A289" s="500"/>
      <c r="B289" s="170"/>
      <c r="C289" s="183"/>
      <c r="D289" s="511">
        <v>42037</v>
      </c>
      <c r="E289" s="512"/>
      <c r="F289" s="513" t="s">
        <v>557</v>
      </c>
      <c r="G289" s="514"/>
      <c r="H289" s="514"/>
      <c r="I289" s="514"/>
      <c r="J289" s="514"/>
      <c r="K289" s="514"/>
      <c r="L289" s="514"/>
      <c r="M289" s="515"/>
      <c r="N289" s="490">
        <v>4</v>
      </c>
      <c r="O289" s="491"/>
      <c r="P289" s="504"/>
    </row>
    <row r="290" spans="1:16" ht="20.25" customHeight="1" x14ac:dyDescent="0.25">
      <c r="A290" s="501"/>
      <c r="B290" s="171"/>
      <c r="C290" s="184"/>
      <c r="D290" s="475" t="s">
        <v>558</v>
      </c>
      <c r="E290" s="476"/>
      <c r="F290" s="477" t="s">
        <v>559</v>
      </c>
      <c r="G290" s="478"/>
      <c r="H290" s="478"/>
      <c r="I290" s="478"/>
      <c r="J290" s="478"/>
      <c r="K290" s="478"/>
      <c r="L290" s="478"/>
      <c r="M290" s="479"/>
      <c r="N290" s="477">
        <v>4</v>
      </c>
      <c r="O290" s="479"/>
      <c r="P290" s="505"/>
    </row>
    <row r="291" spans="1:16" ht="20.25" customHeight="1" x14ac:dyDescent="0.25">
      <c r="A291" s="506">
        <v>29</v>
      </c>
      <c r="B291" s="211" t="str">
        <f>IF('Mau A1'!B571="","",'Mau A1'!B571)</f>
        <v>Quách Minh</v>
      </c>
      <c r="C291" s="215" t="str">
        <f>IF('Mau A1'!C571="","",'Mau A1'!C571)</f>
        <v xml:space="preserve">Thử </v>
      </c>
      <c r="D291" s="492">
        <v>41680</v>
      </c>
      <c r="E291" s="493"/>
      <c r="F291" s="494" t="s">
        <v>550</v>
      </c>
      <c r="G291" s="495"/>
      <c r="H291" s="495"/>
      <c r="I291" s="495"/>
      <c r="J291" s="495"/>
      <c r="K291" s="495"/>
      <c r="L291" s="495"/>
      <c r="M291" s="496"/>
      <c r="N291" s="528"/>
      <c r="O291" s="529"/>
      <c r="P291" s="503">
        <f>N291+N292+N293+N294+N295+N296+N297+N298+N299+N300</f>
        <v>24</v>
      </c>
    </row>
    <row r="292" spans="1:16" ht="20.25" customHeight="1" x14ac:dyDescent="0.25">
      <c r="A292" s="507"/>
      <c r="B292" s="170"/>
      <c r="C292" s="183"/>
      <c r="D292" s="480"/>
      <c r="E292" s="481"/>
      <c r="F292" s="473" t="s">
        <v>551</v>
      </c>
      <c r="G292" s="482"/>
      <c r="H292" s="482"/>
      <c r="I292" s="482"/>
      <c r="J292" s="482"/>
      <c r="K292" s="482"/>
      <c r="L292" s="482"/>
      <c r="M292" s="474"/>
      <c r="N292" s="473">
        <v>4</v>
      </c>
      <c r="O292" s="474"/>
      <c r="P292" s="504"/>
    </row>
    <row r="293" spans="1:16" ht="20.25" customHeight="1" x14ac:dyDescent="0.25">
      <c r="A293" s="507"/>
      <c r="B293" s="170"/>
      <c r="C293" s="183"/>
      <c r="D293" s="492">
        <v>41892</v>
      </c>
      <c r="E293" s="493"/>
      <c r="F293" s="494" t="s">
        <v>548</v>
      </c>
      <c r="G293" s="495"/>
      <c r="H293" s="495"/>
      <c r="I293" s="495"/>
      <c r="J293" s="495"/>
      <c r="K293" s="495"/>
      <c r="L293" s="495"/>
      <c r="M293" s="496"/>
      <c r="N293" s="494"/>
      <c r="O293" s="496"/>
      <c r="P293" s="504"/>
    </row>
    <row r="294" spans="1:16" ht="20.25" customHeight="1" x14ac:dyDescent="0.25">
      <c r="A294" s="507"/>
      <c r="B294" s="170"/>
      <c r="C294" s="183"/>
      <c r="D294" s="480"/>
      <c r="E294" s="481"/>
      <c r="F294" s="473" t="s">
        <v>549</v>
      </c>
      <c r="G294" s="482"/>
      <c r="H294" s="482"/>
      <c r="I294" s="482"/>
      <c r="J294" s="482"/>
      <c r="K294" s="482"/>
      <c r="L294" s="482"/>
      <c r="M294" s="474"/>
      <c r="N294" s="473">
        <v>4</v>
      </c>
      <c r="O294" s="474"/>
      <c r="P294" s="504"/>
    </row>
    <row r="295" spans="1:16" ht="20.25" customHeight="1" x14ac:dyDescent="0.25">
      <c r="A295" s="507"/>
      <c r="B295" s="170"/>
      <c r="C295" s="183"/>
      <c r="D295" s="480" t="s">
        <v>552</v>
      </c>
      <c r="E295" s="481"/>
      <c r="F295" s="473" t="s">
        <v>560</v>
      </c>
      <c r="G295" s="482"/>
      <c r="H295" s="482"/>
      <c r="I295" s="482"/>
      <c r="J295" s="482"/>
      <c r="K295" s="482"/>
      <c r="L295" s="482"/>
      <c r="M295" s="474"/>
      <c r="N295" s="473"/>
      <c r="O295" s="474"/>
      <c r="P295" s="504"/>
    </row>
    <row r="296" spans="1:16" ht="20.25" customHeight="1" x14ac:dyDescent="0.25">
      <c r="A296" s="507"/>
      <c r="B296" s="170"/>
      <c r="C296" s="183"/>
      <c r="D296" s="480"/>
      <c r="E296" s="481"/>
      <c r="F296" s="473" t="s">
        <v>561</v>
      </c>
      <c r="G296" s="482"/>
      <c r="H296" s="482"/>
      <c r="I296" s="482"/>
      <c r="J296" s="482"/>
      <c r="K296" s="482"/>
      <c r="L296" s="482"/>
      <c r="M296" s="474"/>
      <c r="N296" s="473">
        <v>4</v>
      </c>
      <c r="O296" s="474"/>
      <c r="P296" s="504"/>
    </row>
    <row r="297" spans="1:16" ht="20.25" customHeight="1" x14ac:dyDescent="0.25">
      <c r="A297" s="507"/>
      <c r="B297" s="170"/>
      <c r="C297" s="183"/>
      <c r="D297" s="480" t="s">
        <v>554</v>
      </c>
      <c r="E297" s="481"/>
      <c r="F297" s="473" t="s">
        <v>555</v>
      </c>
      <c r="G297" s="482"/>
      <c r="H297" s="482"/>
      <c r="I297" s="482"/>
      <c r="J297" s="482"/>
      <c r="K297" s="482"/>
      <c r="L297" s="482"/>
      <c r="M297" s="474"/>
      <c r="N297" s="473">
        <v>4</v>
      </c>
      <c r="O297" s="474"/>
      <c r="P297" s="504"/>
    </row>
    <row r="298" spans="1:16" ht="20.25" customHeight="1" x14ac:dyDescent="0.25">
      <c r="A298" s="507"/>
      <c r="B298" s="170"/>
      <c r="C298" s="183"/>
      <c r="D298" s="485">
        <v>42248</v>
      </c>
      <c r="E298" s="481"/>
      <c r="F298" s="473" t="s">
        <v>556</v>
      </c>
      <c r="G298" s="482"/>
      <c r="H298" s="482"/>
      <c r="I298" s="482"/>
      <c r="J298" s="482"/>
      <c r="K298" s="482"/>
      <c r="L298" s="482"/>
      <c r="M298" s="474"/>
      <c r="N298" s="473">
        <v>4</v>
      </c>
      <c r="O298" s="474"/>
      <c r="P298" s="504"/>
    </row>
    <row r="299" spans="1:16" ht="20.25" customHeight="1" x14ac:dyDescent="0.25">
      <c r="A299" s="507"/>
      <c r="B299" s="170"/>
      <c r="C299" s="183"/>
      <c r="D299" s="475" t="s">
        <v>558</v>
      </c>
      <c r="E299" s="476"/>
      <c r="F299" s="477" t="s">
        <v>559</v>
      </c>
      <c r="G299" s="478"/>
      <c r="H299" s="478"/>
      <c r="I299" s="478"/>
      <c r="J299" s="478"/>
      <c r="K299" s="478"/>
      <c r="L299" s="478"/>
      <c r="M299" s="479"/>
      <c r="N299" s="477">
        <v>4</v>
      </c>
      <c r="O299" s="479"/>
      <c r="P299" s="504"/>
    </row>
    <row r="300" spans="1:16" ht="20.25" customHeight="1" x14ac:dyDescent="0.25">
      <c r="A300" s="508"/>
      <c r="B300" s="171"/>
      <c r="C300" s="184"/>
      <c r="D300" s="475"/>
      <c r="E300" s="476"/>
      <c r="F300" s="477"/>
      <c r="G300" s="478"/>
      <c r="H300" s="478"/>
      <c r="I300" s="478"/>
      <c r="J300" s="478"/>
      <c r="K300" s="478"/>
      <c r="L300" s="478"/>
      <c r="M300" s="479"/>
      <c r="N300" s="477"/>
      <c r="O300" s="479"/>
      <c r="P300" s="505"/>
    </row>
    <row r="301" spans="1:16" ht="20.25" customHeight="1" x14ac:dyDescent="0.25">
      <c r="A301" s="499">
        <v>30</v>
      </c>
      <c r="B301" s="211" t="str">
        <f>IF('Mau A1'!B591="","",'Mau A1'!B591)</f>
        <v xml:space="preserve">Trần Công </v>
      </c>
      <c r="C301" s="217" t="str">
        <f>IF('Mau A1'!C591="","",'Mau A1'!C591)</f>
        <v xml:space="preserve">Tiến </v>
      </c>
      <c r="D301" s="492">
        <v>41680</v>
      </c>
      <c r="E301" s="493"/>
      <c r="F301" s="494" t="s">
        <v>550</v>
      </c>
      <c r="G301" s="495"/>
      <c r="H301" s="495"/>
      <c r="I301" s="495"/>
      <c r="J301" s="495"/>
      <c r="K301" s="495"/>
      <c r="L301" s="495"/>
      <c r="M301" s="496"/>
      <c r="N301" s="497"/>
      <c r="O301" s="498"/>
      <c r="P301" s="503">
        <f>N301+N302+N303+N304+N305+N306+N307+N308+N309+N310</f>
        <v>20</v>
      </c>
    </row>
    <row r="302" spans="1:16" ht="20.25" customHeight="1" x14ac:dyDescent="0.25">
      <c r="A302" s="509"/>
      <c r="B302" s="170"/>
      <c r="C302" s="183"/>
      <c r="D302" s="480"/>
      <c r="E302" s="481"/>
      <c r="F302" s="473" t="s">
        <v>551</v>
      </c>
      <c r="G302" s="482"/>
      <c r="H302" s="482"/>
      <c r="I302" s="482"/>
      <c r="J302" s="482"/>
      <c r="K302" s="482"/>
      <c r="L302" s="482"/>
      <c r="M302" s="474"/>
      <c r="N302" s="473">
        <v>4</v>
      </c>
      <c r="O302" s="474"/>
      <c r="P302" s="504"/>
    </row>
    <row r="303" spans="1:16" ht="20.25" customHeight="1" x14ac:dyDescent="0.25">
      <c r="A303" s="509"/>
      <c r="B303" s="170"/>
      <c r="C303" s="183"/>
      <c r="D303" s="492">
        <v>41892</v>
      </c>
      <c r="E303" s="493"/>
      <c r="F303" s="494" t="s">
        <v>548</v>
      </c>
      <c r="G303" s="495"/>
      <c r="H303" s="495"/>
      <c r="I303" s="495"/>
      <c r="J303" s="495"/>
      <c r="K303" s="495"/>
      <c r="L303" s="495"/>
      <c r="M303" s="496"/>
      <c r="N303" s="494"/>
      <c r="O303" s="496"/>
      <c r="P303" s="504"/>
    </row>
    <row r="304" spans="1:16" ht="20.25" customHeight="1" x14ac:dyDescent="0.25">
      <c r="A304" s="509"/>
      <c r="B304" s="170"/>
      <c r="C304" s="183"/>
      <c r="D304" s="480"/>
      <c r="E304" s="481"/>
      <c r="F304" s="473" t="s">
        <v>549</v>
      </c>
      <c r="G304" s="482"/>
      <c r="H304" s="482"/>
      <c r="I304" s="482"/>
      <c r="J304" s="482"/>
      <c r="K304" s="482"/>
      <c r="L304" s="482"/>
      <c r="M304" s="474"/>
      <c r="N304" s="473">
        <v>4</v>
      </c>
      <c r="O304" s="474"/>
      <c r="P304" s="504"/>
    </row>
    <row r="305" spans="1:16" ht="20.25" customHeight="1" x14ac:dyDescent="0.25">
      <c r="A305" s="509"/>
      <c r="B305" s="170"/>
      <c r="C305" s="183"/>
      <c r="D305" s="480" t="s">
        <v>552</v>
      </c>
      <c r="E305" s="481"/>
      <c r="F305" s="473" t="s">
        <v>560</v>
      </c>
      <c r="G305" s="482"/>
      <c r="H305" s="482"/>
      <c r="I305" s="482"/>
      <c r="J305" s="482"/>
      <c r="K305" s="482"/>
      <c r="L305" s="482"/>
      <c r="M305" s="474"/>
      <c r="N305" s="473"/>
      <c r="O305" s="474"/>
      <c r="P305" s="504"/>
    </row>
    <row r="306" spans="1:16" ht="20.25" customHeight="1" x14ac:dyDescent="0.25">
      <c r="A306" s="509"/>
      <c r="B306" s="170"/>
      <c r="C306" s="183"/>
      <c r="D306" s="480"/>
      <c r="E306" s="481"/>
      <c r="F306" s="473" t="s">
        <v>561</v>
      </c>
      <c r="G306" s="482"/>
      <c r="H306" s="482"/>
      <c r="I306" s="482"/>
      <c r="J306" s="482"/>
      <c r="K306" s="482"/>
      <c r="L306" s="482"/>
      <c r="M306" s="474"/>
      <c r="N306" s="473">
        <v>4</v>
      </c>
      <c r="O306" s="474"/>
      <c r="P306" s="504"/>
    </row>
    <row r="307" spans="1:16" ht="20.25" customHeight="1" x14ac:dyDescent="0.25">
      <c r="A307" s="509"/>
      <c r="B307" s="170"/>
      <c r="C307" s="183"/>
      <c r="D307" s="485">
        <v>42248</v>
      </c>
      <c r="E307" s="481"/>
      <c r="F307" s="473" t="s">
        <v>556</v>
      </c>
      <c r="G307" s="482"/>
      <c r="H307" s="482"/>
      <c r="I307" s="482"/>
      <c r="J307" s="482"/>
      <c r="K307" s="482"/>
      <c r="L307" s="482"/>
      <c r="M307" s="474"/>
      <c r="N307" s="473">
        <v>4</v>
      </c>
      <c r="O307" s="474"/>
      <c r="P307" s="504"/>
    </row>
    <row r="308" spans="1:16" ht="20.25" customHeight="1" x14ac:dyDescent="0.25">
      <c r="A308" s="500"/>
      <c r="B308" s="170"/>
      <c r="C308" s="183"/>
      <c r="D308" s="511">
        <v>42037</v>
      </c>
      <c r="E308" s="512"/>
      <c r="F308" s="513" t="s">
        <v>557</v>
      </c>
      <c r="G308" s="514"/>
      <c r="H308" s="514"/>
      <c r="I308" s="514"/>
      <c r="J308" s="514"/>
      <c r="K308" s="514"/>
      <c r="L308" s="514"/>
      <c r="M308" s="515"/>
      <c r="N308" s="490">
        <v>4</v>
      </c>
      <c r="O308" s="491"/>
      <c r="P308" s="504"/>
    </row>
    <row r="309" spans="1:16" ht="20.25" customHeight="1" x14ac:dyDescent="0.25">
      <c r="A309" s="500"/>
      <c r="B309" s="170"/>
      <c r="C309" s="183"/>
      <c r="D309" s="480"/>
      <c r="E309" s="481"/>
      <c r="F309" s="473"/>
      <c r="G309" s="482"/>
      <c r="H309" s="482"/>
      <c r="I309" s="482"/>
      <c r="J309" s="482"/>
      <c r="K309" s="482"/>
      <c r="L309" s="482"/>
      <c r="M309" s="474"/>
      <c r="N309" s="473"/>
      <c r="O309" s="474"/>
      <c r="P309" s="504"/>
    </row>
    <row r="310" spans="1:16" ht="20.25" customHeight="1" x14ac:dyDescent="0.25">
      <c r="A310" s="501"/>
      <c r="B310" s="171"/>
      <c r="C310" s="184"/>
      <c r="D310" s="483"/>
      <c r="E310" s="484"/>
      <c r="F310" s="477"/>
      <c r="G310" s="478"/>
      <c r="H310" s="478"/>
      <c r="I310" s="478"/>
      <c r="J310" s="478"/>
      <c r="K310" s="478"/>
      <c r="L310" s="478"/>
      <c r="M310" s="479"/>
      <c r="N310" s="477"/>
      <c r="O310" s="479"/>
      <c r="P310" s="505"/>
    </row>
    <row r="311" spans="1:16" ht="20.25" customHeight="1" x14ac:dyDescent="0.25">
      <c r="A311" s="509">
        <v>31</v>
      </c>
      <c r="B311" s="211" t="str">
        <f>IF('Mau A1'!B611="","",'Mau A1'!B611)</f>
        <v>Bốc Minh</v>
      </c>
      <c r="C311" s="217" t="str">
        <f>IF('Mau A1'!C611="","",'Mau A1'!C611)</f>
        <v xml:space="preserve">Trí </v>
      </c>
      <c r="D311" s="492">
        <v>41892</v>
      </c>
      <c r="E311" s="493"/>
      <c r="F311" s="494" t="s">
        <v>548</v>
      </c>
      <c r="G311" s="495"/>
      <c r="H311" s="495"/>
      <c r="I311" s="495"/>
      <c r="J311" s="495"/>
      <c r="K311" s="495"/>
      <c r="L311" s="495"/>
      <c r="M311" s="496"/>
      <c r="N311" s="494"/>
      <c r="O311" s="496"/>
      <c r="P311" s="503">
        <f>N311+N312+N313+N314+N315+N316+N317+N318+N319+N320</f>
        <v>8</v>
      </c>
    </row>
    <row r="312" spans="1:16" ht="20.25" customHeight="1" x14ac:dyDescent="0.25">
      <c r="A312" s="509"/>
      <c r="B312" s="170"/>
      <c r="C312" s="183"/>
      <c r="D312" s="480"/>
      <c r="E312" s="481"/>
      <c r="F312" s="473" t="s">
        <v>549</v>
      </c>
      <c r="G312" s="482"/>
      <c r="H312" s="482"/>
      <c r="I312" s="482"/>
      <c r="J312" s="482"/>
      <c r="K312" s="482"/>
      <c r="L312" s="482"/>
      <c r="M312" s="474"/>
      <c r="N312" s="473">
        <v>4</v>
      </c>
      <c r="O312" s="474"/>
      <c r="P312" s="504"/>
    </row>
    <row r="313" spans="1:16" ht="20.25" customHeight="1" x14ac:dyDescent="0.25">
      <c r="A313" s="509"/>
      <c r="B313" s="170"/>
      <c r="C313" s="183"/>
      <c r="D313" s="511">
        <v>42037</v>
      </c>
      <c r="E313" s="512"/>
      <c r="F313" s="513" t="s">
        <v>557</v>
      </c>
      <c r="G313" s="514"/>
      <c r="H313" s="514"/>
      <c r="I313" s="514"/>
      <c r="J313" s="514"/>
      <c r="K313" s="514"/>
      <c r="L313" s="514"/>
      <c r="M313" s="515"/>
      <c r="N313" s="490">
        <v>4</v>
      </c>
      <c r="O313" s="491"/>
      <c r="P313" s="504"/>
    </row>
    <row r="314" spans="1:16" ht="20.25" customHeight="1" x14ac:dyDescent="0.25">
      <c r="A314" s="509"/>
      <c r="B314" s="170"/>
      <c r="C314" s="183"/>
      <c r="D314" s="480"/>
      <c r="E314" s="481"/>
      <c r="F314" s="473"/>
      <c r="G314" s="482"/>
      <c r="H314" s="482"/>
      <c r="I314" s="482"/>
      <c r="J314" s="482"/>
      <c r="K314" s="482"/>
      <c r="L314" s="482"/>
      <c r="M314" s="474"/>
      <c r="N314" s="473"/>
      <c r="O314" s="474"/>
      <c r="P314" s="504"/>
    </row>
    <row r="315" spans="1:16" ht="20.25" customHeight="1" x14ac:dyDescent="0.25">
      <c r="A315" s="509"/>
      <c r="B315" s="170"/>
      <c r="C315" s="183"/>
      <c r="D315" s="480"/>
      <c r="E315" s="481"/>
      <c r="F315" s="473"/>
      <c r="G315" s="482"/>
      <c r="H315" s="482"/>
      <c r="I315" s="482"/>
      <c r="J315" s="482"/>
      <c r="K315" s="482"/>
      <c r="L315" s="482"/>
      <c r="M315" s="474"/>
      <c r="N315" s="473"/>
      <c r="O315" s="474"/>
      <c r="P315" s="504"/>
    </row>
    <row r="316" spans="1:16" ht="20.25" customHeight="1" x14ac:dyDescent="0.25">
      <c r="A316" s="509"/>
      <c r="B316" s="170"/>
      <c r="C316" s="183"/>
      <c r="D316" s="480"/>
      <c r="E316" s="481"/>
      <c r="F316" s="473"/>
      <c r="G316" s="482"/>
      <c r="H316" s="482"/>
      <c r="I316" s="482"/>
      <c r="J316" s="482"/>
      <c r="K316" s="482"/>
      <c r="L316" s="482"/>
      <c r="M316" s="474"/>
      <c r="N316" s="473"/>
      <c r="O316" s="474"/>
      <c r="P316" s="504"/>
    </row>
    <row r="317" spans="1:16" ht="20.25" customHeight="1" x14ac:dyDescent="0.25">
      <c r="A317" s="509"/>
      <c r="B317" s="170"/>
      <c r="C317" s="183"/>
      <c r="D317" s="480"/>
      <c r="E317" s="481"/>
      <c r="F317" s="473"/>
      <c r="G317" s="482"/>
      <c r="H317" s="482"/>
      <c r="I317" s="482"/>
      <c r="J317" s="482"/>
      <c r="K317" s="482"/>
      <c r="L317" s="482"/>
      <c r="M317" s="474"/>
      <c r="N317" s="473"/>
      <c r="O317" s="474"/>
      <c r="P317" s="504"/>
    </row>
    <row r="318" spans="1:16" ht="20.25" customHeight="1" x14ac:dyDescent="0.25">
      <c r="A318" s="500"/>
      <c r="B318" s="170"/>
      <c r="C318" s="183"/>
      <c r="D318" s="480"/>
      <c r="E318" s="481"/>
      <c r="F318" s="473"/>
      <c r="G318" s="482"/>
      <c r="H318" s="482"/>
      <c r="I318" s="482"/>
      <c r="J318" s="482"/>
      <c r="K318" s="482"/>
      <c r="L318" s="482"/>
      <c r="M318" s="474"/>
      <c r="N318" s="473"/>
      <c r="O318" s="474"/>
      <c r="P318" s="504"/>
    </row>
    <row r="319" spans="1:16" ht="20.25" customHeight="1" x14ac:dyDescent="0.25">
      <c r="A319" s="500"/>
      <c r="B319" s="170"/>
      <c r="C319" s="183"/>
      <c r="D319" s="480"/>
      <c r="E319" s="481"/>
      <c r="F319" s="473"/>
      <c r="G319" s="482"/>
      <c r="H319" s="482"/>
      <c r="I319" s="482"/>
      <c r="J319" s="482"/>
      <c r="K319" s="482"/>
      <c r="L319" s="482"/>
      <c r="M319" s="474"/>
      <c r="N319" s="473"/>
      <c r="O319" s="474"/>
      <c r="P319" s="504"/>
    </row>
    <row r="320" spans="1:16" ht="20.25" customHeight="1" x14ac:dyDescent="0.25">
      <c r="A320" s="510"/>
      <c r="B320" s="171"/>
      <c r="C320" s="184"/>
      <c r="D320" s="523"/>
      <c r="E320" s="524"/>
      <c r="F320" s="525"/>
      <c r="G320" s="526"/>
      <c r="H320" s="526"/>
      <c r="I320" s="526"/>
      <c r="J320" s="526"/>
      <c r="K320" s="526"/>
      <c r="L320" s="526"/>
      <c r="M320" s="527"/>
      <c r="N320" s="525"/>
      <c r="O320" s="527"/>
      <c r="P320" s="505"/>
    </row>
    <row r="321" spans="1:16" ht="20.25" customHeight="1" x14ac:dyDescent="0.25">
      <c r="A321" s="506">
        <v>32</v>
      </c>
      <c r="B321" s="211" t="str">
        <f>IF('Mau A1'!B631="","",'Mau A1'!B631)</f>
        <v>Nguyễn Trọng</v>
      </c>
      <c r="C321" s="217" t="str">
        <f>IF('Mau A1'!C631="","",'Mau A1'!C631)</f>
        <v xml:space="preserve">Trí </v>
      </c>
      <c r="D321" s="492">
        <v>41680</v>
      </c>
      <c r="E321" s="493"/>
      <c r="F321" s="494" t="s">
        <v>550</v>
      </c>
      <c r="G321" s="495"/>
      <c r="H321" s="495"/>
      <c r="I321" s="495"/>
      <c r="J321" s="495"/>
      <c r="K321" s="495"/>
      <c r="L321" s="495"/>
      <c r="M321" s="496"/>
      <c r="N321" s="528"/>
      <c r="O321" s="529"/>
      <c r="P321" s="503">
        <f>N321+N322+N323+N324+N325+N326+N327+N328+N329+N330</f>
        <v>20</v>
      </c>
    </row>
    <row r="322" spans="1:16" ht="20.25" customHeight="1" x14ac:dyDescent="0.25">
      <c r="A322" s="516"/>
      <c r="B322" s="170"/>
      <c r="C322" s="183"/>
      <c r="D322" s="480"/>
      <c r="E322" s="481"/>
      <c r="F322" s="473" t="s">
        <v>551</v>
      </c>
      <c r="G322" s="482"/>
      <c r="H322" s="482"/>
      <c r="I322" s="482"/>
      <c r="J322" s="482"/>
      <c r="K322" s="482"/>
      <c r="L322" s="482"/>
      <c r="M322" s="474"/>
      <c r="N322" s="473">
        <v>4</v>
      </c>
      <c r="O322" s="474"/>
      <c r="P322" s="504"/>
    </row>
    <row r="323" spans="1:16" ht="20.25" customHeight="1" x14ac:dyDescent="0.25">
      <c r="A323" s="516"/>
      <c r="B323" s="170"/>
      <c r="C323" s="183"/>
      <c r="D323" s="492">
        <v>41892</v>
      </c>
      <c r="E323" s="493"/>
      <c r="F323" s="494" t="s">
        <v>548</v>
      </c>
      <c r="G323" s="495"/>
      <c r="H323" s="495"/>
      <c r="I323" s="495"/>
      <c r="J323" s="495"/>
      <c r="K323" s="495"/>
      <c r="L323" s="495"/>
      <c r="M323" s="496"/>
      <c r="N323" s="494"/>
      <c r="O323" s="496"/>
      <c r="P323" s="504"/>
    </row>
    <row r="324" spans="1:16" ht="20.25" customHeight="1" x14ac:dyDescent="0.25">
      <c r="A324" s="516"/>
      <c r="B324" s="170"/>
      <c r="C324" s="183"/>
      <c r="D324" s="480"/>
      <c r="E324" s="481"/>
      <c r="F324" s="473" t="s">
        <v>549</v>
      </c>
      <c r="G324" s="482"/>
      <c r="H324" s="482"/>
      <c r="I324" s="482"/>
      <c r="J324" s="482"/>
      <c r="K324" s="482"/>
      <c r="L324" s="482"/>
      <c r="M324" s="474"/>
      <c r="N324" s="473">
        <v>4</v>
      </c>
      <c r="O324" s="474"/>
      <c r="P324" s="504"/>
    </row>
    <row r="325" spans="1:16" ht="20.25" customHeight="1" x14ac:dyDescent="0.25">
      <c r="A325" s="516"/>
      <c r="B325" s="170"/>
      <c r="C325" s="183"/>
      <c r="D325" s="480" t="s">
        <v>552</v>
      </c>
      <c r="E325" s="481"/>
      <c r="F325" s="473" t="s">
        <v>560</v>
      </c>
      <c r="G325" s="482"/>
      <c r="H325" s="482"/>
      <c r="I325" s="482"/>
      <c r="J325" s="482"/>
      <c r="K325" s="482"/>
      <c r="L325" s="482"/>
      <c r="M325" s="474"/>
      <c r="N325" s="473"/>
      <c r="O325" s="474"/>
      <c r="P325" s="504"/>
    </row>
    <row r="326" spans="1:16" ht="20.25" customHeight="1" x14ac:dyDescent="0.25">
      <c r="A326" s="516"/>
      <c r="B326" s="170"/>
      <c r="C326" s="183"/>
      <c r="D326" s="480"/>
      <c r="E326" s="481"/>
      <c r="F326" s="473" t="s">
        <v>561</v>
      </c>
      <c r="G326" s="482"/>
      <c r="H326" s="482"/>
      <c r="I326" s="482"/>
      <c r="J326" s="482"/>
      <c r="K326" s="482"/>
      <c r="L326" s="482"/>
      <c r="M326" s="474"/>
      <c r="N326" s="473">
        <v>4</v>
      </c>
      <c r="O326" s="474"/>
      <c r="P326" s="504"/>
    </row>
    <row r="327" spans="1:16" ht="20.25" customHeight="1" x14ac:dyDescent="0.25">
      <c r="A327" s="516"/>
      <c r="B327" s="170"/>
      <c r="C327" s="183"/>
      <c r="D327" s="480" t="s">
        <v>554</v>
      </c>
      <c r="E327" s="481"/>
      <c r="F327" s="473" t="s">
        <v>555</v>
      </c>
      <c r="G327" s="482"/>
      <c r="H327" s="482"/>
      <c r="I327" s="482"/>
      <c r="J327" s="482"/>
      <c r="K327" s="482"/>
      <c r="L327" s="482"/>
      <c r="M327" s="474"/>
      <c r="N327" s="473">
        <v>4</v>
      </c>
      <c r="O327" s="474"/>
      <c r="P327" s="504"/>
    </row>
    <row r="328" spans="1:16" ht="20.25" customHeight="1" x14ac:dyDescent="0.25">
      <c r="A328" s="507"/>
      <c r="B328" s="170"/>
      <c r="C328" s="183"/>
      <c r="D328" s="485">
        <v>42248</v>
      </c>
      <c r="E328" s="481"/>
      <c r="F328" s="473" t="s">
        <v>556</v>
      </c>
      <c r="G328" s="482"/>
      <c r="H328" s="482"/>
      <c r="I328" s="482"/>
      <c r="J328" s="482"/>
      <c r="K328" s="482"/>
      <c r="L328" s="482"/>
      <c r="M328" s="474"/>
      <c r="N328" s="473">
        <v>4</v>
      </c>
      <c r="O328" s="474"/>
      <c r="P328" s="504"/>
    </row>
    <row r="329" spans="1:16" ht="20.25" customHeight="1" x14ac:dyDescent="0.25">
      <c r="A329" s="507"/>
      <c r="B329" s="170"/>
      <c r="C329" s="183"/>
      <c r="D329" s="480"/>
      <c r="E329" s="481"/>
      <c r="F329" s="473"/>
      <c r="G329" s="482"/>
      <c r="H329" s="482"/>
      <c r="I329" s="482"/>
      <c r="J329" s="482"/>
      <c r="K329" s="482"/>
      <c r="L329" s="482"/>
      <c r="M329" s="474"/>
      <c r="N329" s="473"/>
      <c r="O329" s="474"/>
      <c r="P329" s="504"/>
    </row>
    <row r="330" spans="1:16" ht="20.25" customHeight="1" x14ac:dyDescent="0.25">
      <c r="A330" s="508"/>
      <c r="B330" s="171"/>
      <c r="C330" s="184"/>
      <c r="D330" s="475"/>
      <c r="E330" s="476"/>
      <c r="F330" s="477"/>
      <c r="G330" s="478"/>
      <c r="H330" s="478"/>
      <c r="I330" s="478"/>
      <c r="J330" s="478"/>
      <c r="K330" s="478"/>
      <c r="L330" s="478"/>
      <c r="M330" s="479"/>
      <c r="N330" s="477"/>
      <c r="O330" s="479"/>
      <c r="P330" s="505"/>
    </row>
    <row r="331" spans="1:16" ht="20.25" customHeight="1" x14ac:dyDescent="0.25">
      <c r="A331" s="499">
        <v>33</v>
      </c>
      <c r="B331" s="211" t="str">
        <f>IF('Mau A1'!B651="","",'Mau A1'!B651)</f>
        <v xml:space="preserve">Trần Hiếu </v>
      </c>
      <c r="C331" s="215" t="str">
        <f>IF('Mau A1'!C651="","",'Mau A1'!C651)</f>
        <v xml:space="preserve">Trinh </v>
      </c>
      <c r="D331" s="492">
        <v>41892</v>
      </c>
      <c r="E331" s="493"/>
      <c r="F331" s="494" t="s">
        <v>548</v>
      </c>
      <c r="G331" s="495"/>
      <c r="H331" s="495"/>
      <c r="I331" s="495"/>
      <c r="J331" s="495"/>
      <c r="K331" s="495"/>
      <c r="L331" s="495"/>
      <c r="M331" s="496"/>
      <c r="N331" s="494"/>
      <c r="O331" s="496"/>
      <c r="P331" s="503">
        <f>N331+N332+N333+N334+N335+N336+N337+N338+N339+N340</f>
        <v>4</v>
      </c>
    </row>
    <row r="332" spans="1:16" ht="20.25" customHeight="1" x14ac:dyDescent="0.25">
      <c r="A332" s="509"/>
      <c r="B332" s="170"/>
      <c r="C332" s="183"/>
      <c r="D332" s="480"/>
      <c r="E332" s="481"/>
      <c r="F332" s="473" t="s">
        <v>549</v>
      </c>
      <c r="G332" s="482"/>
      <c r="H332" s="482"/>
      <c r="I332" s="482"/>
      <c r="J332" s="482"/>
      <c r="K332" s="482"/>
      <c r="L332" s="482"/>
      <c r="M332" s="474"/>
      <c r="N332" s="473">
        <v>4</v>
      </c>
      <c r="O332" s="474"/>
      <c r="P332" s="504"/>
    </row>
    <row r="333" spans="1:16" ht="20.25" customHeight="1" x14ac:dyDescent="0.25">
      <c r="A333" s="509"/>
      <c r="B333" s="170"/>
      <c r="C333" s="183"/>
      <c r="D333" s="480"/>
      <c r="E333" s="481"/>
      <c r="F333" s="473"/>
      <c r="G333" s="482"/>
      <c r="H333" s="482"/>
      <c r="I333" s="482"/>
      <c r="J333" s="482"/>
      <c r="K333" s="482"/>
      <c r="L333" s="482"/>
      <c r="M333" s="474"/>
      <c r="N333" s="473"/>
      <c r="O333" s="474"/>
      <c r="P333" s="504"/>
    </row>
    <row r="334" spans="1:16" ht="20.25" customHeight="1" x14ac:dyDescent="0.25">
      <c r="A334" s="509"/>
      <c r="B334" s="170"/>
      <c r="C334" s="183"/>
      <c r="D334" s="480"/>
      <c r="E334" s="481"/>
      <c r="F334" s="473"/>
      <c r="G334" s="482"/>
      <c r="H334" s="482"/>
      <c r="I334" s="482"/>
      <c r="J334" s="482"/>
      <c r="K334" s="482"/>
      <c r="L334" s="482"/>
      <c r="M334" s="474"/>
      <c r="N334" s="473"/>
      <c r="O334" s="474"/>
      <c r="P334" s="504"/>
    </row>
    <row r="335" spans="1:16" ht="20.25" customHeight="1" x14ac:dyDescent="0.25">
      <c r="A335" s="509"/>
      <c r="B335" s="170"/>
      <c r="C335" s="183"/>
      <c r="D335" s="480"/>
      <c r="E335" s="481"/>
      <c r="F335" s="473"/>
      <c r="G335" s="482"/>
      <c r="H335" s="482"/>
      <c r="I335" s="482"/>
      <c r="J335" s="482"/>
      <c r="K335" s="482"/>
      <c r="L335" s="482"/>
      <c r="M335" s="474"/>
      <c r="N335" s="473"/>
      <c r="O335" s="474"/>
      <c r="P335" s="504"/>
    </row>
    <row r="336" spans="1:16" ht="20.25" customHeight="1" x14ac:dyDescent="0.25">
      <c r="A336" s="509"/>
      <c r="B336" s="170"/>
      <c r="C336" s="183"/>
      <c r="D336" s="480"/>
      <c r="E336" s="481"/>
      <c r="F336" s="473"/>
      <c r="G336" s="482"/>
      <c r="H336" s="482"/>
      <c r="I336" s="482"/>
      <c r="J336" s="482"/>
      <c r="K336" s="482"/>
      <c r="L336" s="482"/>
      <c r="M336" s="474"/>
      <c r="N336" s="473"/>
      <c r="O336" s="474"/>
      <c r="P336" s="504"/>
    </row>
    <row r="337" spans="1:16" ht="20.25" customHeight="1" x14ac:dyDescent="0.25">
      <c r="A337" s="509"/>
      <c r="B337" s="170"/>
      <c r="C337" s="183"/>
      <c r="D337" s="480"/>
      <c r="E337" s="481"/>
      <c r="F337" s="473"/>
      <c r="G337" s="482"/>
      <c r="H337" s="482"/>
      <c r="I337" s="482"/>
      <c r="J337" s="482"/>
      <c r="K337" s="482"/>
      <c r="L337" s="482"/>
      <c r="M337" s="474"/>
      <c r="N337" s="473"/>
      <c r="O337" s="474"/>
      <c r="P337" s="504"/>
    </row>
    <row r="338" spans="1:16" ht="20.25" customHeight="1" x14ac:dyDescent="0.25">
      <c r="A338" s="500"/>
      <c r="B338" s="170"/>
      <c r="C338" s="183"/>
      <c r="D338" s="480"/>
      <c r="E338" s="481"/>
      <c r="F338" s="473"/>
      <c r="G338" s="482"/>
      <c r="H338" s="482"/>
      <c r="I338" s="482"/>
      <c r="J338" s="482"/>
      <c r="K338" s="482"/>
      <c r="L338" s="482"/>
      <c r="M338" s="474"/>
      <c r="N338" s="473"/>
      <c r="O338" s="474"/>
      <c r="P338" s="504"/>
    </row>
    <row r="339" spans="1:16" ht="20.25" customHeight="1" x14ac:dyDescent="0.25">
      <c r="A339" s="500"/>
      <c r="B339" s="170"/>
      <c r="C339" s="183"/>
      <c r="D339" s="480"/>
      <c r="E339" s="481"/>
      <c r="F339" s="473"/>
      <c r="G339" s="482"/>
      <c r="H339" s="482"/>
      <c r="I339" s="482"/>
      <c r="J339" s="482"/>
      <c r="K339" s="482"/>
      <c r="L339" s="482"/>
      <c r="M339" s="474"/>
      <c r="N339" s="473"/>
      <c r="O339" s="474"/>
      <c r="P339" s="504"/>
    </row>
    <row r="340" spans="1:16" ht="20.25" customHeight="1" x14ac:dyDescent="0.25">
      <c r="A340" s="501"/>
      <c r="B340" s="171"/>
      <c r="C340" s="184"/>
      <c r="D340" s="483"/>
      <c r="E340" s="484"/>
      <c r="F340" s="477"/>
      <c r="G340" s="478"/>
      <c r="H340" s="478"/>
      <c r="I340" s="478"/>
      <c r="J340" s="478"/>
      <c r="K340" s="478"/>
      <c r="L340" s="478"/>
      <c r="M340" s="479"/>
      <c r="N340" s="477"/>
      <c r="O340" s="479"/>
      <c r="P340" s="505"/>
    </row>
    <row r="341" spans="1:16" ht="20.25" customHeight="1" x14ac:dyDescent="0.25">
      <c r="A341" s="506">
        <v>34</v>
      </c>
      <c r="B341" s="211" t="str">
        <f>IF('Mau A1'!B671="","",'Mau A1'!B671)</f>
        <v xml:space="preserve">Nguyễn Văn </v>
      </c>
      <c r="C341" s="217" t="str">
        <f>IF('Mau A1'!C671="","",'Mau A1'!C671)</f>
        <v xml:space="preserve">Yên </v>
      </c>
      <c r="D341" s="492">
        <v>41892</v>
      </c>
      <c r="E341" s="493"/>
      <c r="F341" s="494" t="s">
        <v>548</v>
      </c>
      <c r="G341" s="495"/>
      <c r="H341" s="495"/>
      <c r="I341" s="495"/>
      <c r="J341" s="495"/>
      <c r="K341" s="495"/>
      <c r="L341" s="495"/>
      <c r="M341" s="496"/>
      <c r="N341" s="494"/>
      <c r="O341" s="496"/>
      <c r="P341" s="503">
        <f>N341+N342+N343+N344+N345+N346+N347+N348+N349+N350</f>
        <v>4</v>
      </c>
    </row>
    <row r="342" spans="1:16" ht="20.25" customHeight="1" x14ac:dyDescent="0.25">
      <c r="A342" s="516"/>
      <c r="B342" s="170"/>
      <c r="C342" s="183"/>
      <c r="D342" s="480"/>
      <c r="E342" s="481"/>
      <c r="F342" s="473" t="s">
        <v>549</v>
      </c>
      <c r="G342" s="482"/>
      <c r="H342" s="482"/>
      <c r="I342" s="482"/>
      <c r="J342" s="482"/>
      <c r="K342" s="482"/>
      <c r="L342" s="482"/>
      <c r="M342" s="474"/>
      <c r="N342" s="473">
        <v>4</v>
      </c>
      <c r="O342" s="474"/>
      <c r="P342" s="504"/>
    </row>
    <row r="343" spans="1:16" ht="20.25" customHeight="1" x14ac:dyDescent="0.25">
      <c r="A343" s="516"/>
      <c r="B343" s="170"/>
      <c r="C343" s="183"/>
      <c r="D343" s="480"/>
      <c r="E343" s="481"/>
      <c r="F343" s="473"/>
      <c r="G343" s="482"/>
      <c r="H343" s="482"/>
      <c r="I343" s="482"/>
      <c r="J343" s="482"/>
      <c r="K343" s="482"/>
      <c r="L343" s="482"/>
      <c r="M343" s="474"/>
      <c r="N343" s="473"/>
      <c r="O343" s="474"/>
      <c r="P343" s="504"/>
    </row>
    <row r="344" spans="1:16" ht="20.25" customHeight="1" x14ac:dyDescent="0.25">
      <c r="A344" s="516"/>
      <c r="B344" s="170"/>
      <c r="C344" s="183"/>
      <c r="D344" s="480"/>
      <c r="E344" s="481"/>
      <c r="F344" s="473"/>
      <c r="G344" s="482"/>
      <c r="H344" s="482"/>
      <c r="I344" s="482"/>
      <c r="J344" s="482"/>
      <c r="K344" s="482"/>
      <c r="L344" s="482"/>
      <c r="M344" s="474"/>
      <c r="N344" s="473"/>
      <c r="O344" s="474"/>
      <c r="P344" s="504"/>
    </row>
    <row r="345" spans="1:16" ht="20.25" customHeight="1" x14ac:dyDescent="0.25">
      <c r="A345" s="516"/>
      <c r="B345" s="170"/>
      <c r="C345" s="183"/>
      <c r="D345" s="480"/>
      <c r="E345" s="481"/>
      <c r="F345" s="473"/>
      <c r="G345" s="482"/>
      <c r="H345" s="482"/>
      <c r="I345" s="482"/>
      <c r="J345" s="482"/>
      <c r="K345" s="482"/>
      <c r="L345" s="482"/>
      <c r="M345" s="474"/>
      <c r="N345" s="473"/>
      <c r="O345" s="474"/>
      <c r="P345" s="504"/>
    </row>
    <row r="346" spans="1:16" ht="20.25" customHeight="1" x14ac:dyDescent="0.25">
      <c r="A346" s="516"/>
      <c r="B346" s="170"/>
      <c r="C346" s="183"/>
      <c r="D346" s="480"/>
      <c r="E346" s="481"/>
      <c r="F346" s="473"/>
      <c r="G346" s="482"/>
      <c r="H346" s="482"/>
      <c r="I346" s="482"/>
      <c r="J346" s="482"/>
      <c r="K346" s="482"/>
      <c r="L346" s="482"/>
      <c r="M346" s="474"/>
      <c r="N346" s="473"/>
      <c r="O346" s="474"/>
      <c r="P346" s="504"/>
    </row>
    <row r="347" spans="1:16" ht="20.25" customHeight="1" x14ac:dyDescent="0.25">
      <c r="A347" s="516"/>
      <c r="B347" s="170"/>
      <c r="C347" s="183"/>
      <c r="D347" s="480"/>
      <c r="E347" s="481"/>
      <c r="F347" s="473"/>
      <c r="G347" s="482"/>
      <c r="H347" s="482"/>
      <c r="I347" s="482"/>
      <c r="J347" s="482"/>
      <c r="K347" s="482"/>
      <c r="L347" s="482"/>
      <c r="M347" s="474"/>
      <c r="N347" s="473"/>
      <c r="O347" s="474"/>
      <c r="P347" s="504"/>
    </row>
    <row r="348" spans="1:16" ht="20.25" customHeight="1" x14ac:dyDescent="0.25">
      <c r="A348" s="507"/>
      <c r="B348" s="170"/>
      <c r="C348" s="183"/>
      <c r="D348" s="480"/>
      <c r="E348" s="481"/>
      <c r="F348" s="473"/>
      <c r="G348" s="482"/>
      <c r="H348" s="482"/>
      <c r="I348" s="482"/>
      <c r="J348" s="482"/>
      <c r="K348" s="482"/>
      <c r="L348" s="482"/>
      <c r="M348" s="474"/>
      <c r="N348" s="473"/>
      <c r="O348" s="474"/>
      <c r="P348" s="504"/>
    </row>
    <row r="349" spans="1:16" ht="20.25" customHeight="1" x14ac:dyDescent="0.25">
      <c r="A349" s="507"/>
      <c r="B349" s="170"/>
      <c r="C349" s="183"/>
      <c r="D349" s="480"/>
      <c r="E349" s="481"/>
      <c r="F349" s="473"/>
      <c r="G349" s="482"/>
      <c r="H349" s="482"/>
      <c r="I349" s="482"/>
      <c r="J349" s="482"/>
      <c r="K349" s="482"/>
      <c r="L349" s="482"/>
      <c r="M349" s="474"/>
      <c r="N349" s="473"/>
      <c r="O349" s="474"/>
      <c r="P349" s="504"/>
    </row>
    <row r="350" spans="1:16" ht="20.25" customHeight="1" x14ac:dyDescent="0.25">
      <c r="A350" s="508"/>
      <c r="B350" s="171"/>
      <c r="C350" s="184"/>
      <c r="D350" s="475"/>
      <c r="E350" s="476"/>
      <c r="F350" s="477"/>
      <c r="G350" s="478"/>
      <c r="H350" s="478"/>
      <c r="I350" s="478"/>
      <c r="J350" s="478"/>
      <c r="K350" s="478"/>
      <c r="L350" s="478"/>
      <c r="M350" s="479"/>
      <c r="N350" s="477"/>
      <c r="O350" s="479"/>
      <c r="P350" s="505"/>
    </row>
    <row r="351" spans="1:16" ht="20.25" customHeight="1" x14ac:dyDescent="0.25">
      <c r="A351" s="499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530"/>
      <c r="E351" s="531"/>
      <c r="F351" s="497"/>
      <c r="G351" s="532"/>
      <c r="H351" s="532"/>
      <c r="I351" s="532"/>
      <c r="J351" s="532"/>
      <c r="K351" s="532"/>
      <c r="L351" s="532"/>
      <c r="M351" s="498"/>
      <c r="N351" s="497"/>
      <c r="O351" s="498"/>
      <c r="P351" s="503">
        <f>N351+N352+N353+N354+N355+N356+N357+N358+N359+N360</f>
        <v>0</v>
      </c>
    </row>
    <row r="352" spans="1:16" ht="20.25" customHeight="1" x14ac:dyDescent="0.25">
      <c r="A352" s="509"/>
      <c r="B352" s="170"/>
      <c r="C352" s="183"/>
      <c r="D352" s="480"/>
      <c r="E352" s="481"/>
      <c r="F352" s="473"/>
      <c r="G352" s="482"/>
      <c r="H352" s="482"/>
      <c r="I352" s="482"/>
      <c r="J352" s="482"/>
      <c r="K352" s="482"/>
      <c r="L352" s="482"/>
      <c r="M352" s="474"/>
      <c r="N352" s="473"/>
      <c r="O352" s="474"/>
      <c r="P352" s="504"/>
    </row>
    <row r="353" spans="1:16" ht="20.25" customHeight="1" x14ac:dyDescent="0.25">
      <c r="A353" s="509"/>
      <c r="B353" s="170"/>
      <c r="C353" s="183"/>
      <c r="D353" s="480"/>
      <c r="E353" s="481"/>
      <c r="F353" s="473"/>
      <c r="G353" s="482"/>
      <c r="H353" s="482"/>
      <c r="I353" s="482"/>
      <c r="J353" s="482"/>
      <c r="K353" s="482"/>
      <c r="L353" s="482"/>
      <c r="M353" s="474"/>
      <c r="N353" s="473"/>
      <c r="O353" s="474"/>
      <c r="P353" s="504"/>
    </row>
    <row r="354" spans="1:16" ht="20.25" customHeight="1" x14ac:dyDescent="0.25">
      <c r="A354" s="509"/>
      <c r="B354" s="170"/>
      <c r="C354" s="183"/>
      <c r="D354" s="480"/>
      <c r="E354" s="481"/>
      <c r="F354" s="473"/>
      <c r="G354" s="482"/>
      <c r="H354" s="482"/>
      <c r="I354" s="482"/>
      <c r="J354" s="482"/>
      <c r="K354" s="482"/>
      <c r="L354" s="482"/>
      <c r="M354" s="474"/>
      <c r="N354" s="473"/>
      <c r="O354" s="474"/>
      <c r="P354" s="504"/>
    </row>
    <row r="355" spans="1:16" ht="20.25" customHeight="1" x14ac:dyDescent="0.25">
      <c r="A355" s="509"/>
      <c r="B355" s="170"/>
      <c r="C355" s="183"/>
      <c r="D355" s="480"/>
      <c r="E355" s="481"/>
      <c r="F355" s="473"/>
      <c r="G355" s="482"/>
      <c r="H355" s="482"/>
      <c r="I355" s="482"/>
      <c r="J355" s="482"/>
      <c r="K355" s="482"/>
      <c r="L355" s="482"/>
      <c r="M355" s="474"/>
      <c r="N355" s="473"/>
      <c r="O355" s="474"/>
      <c r="P355" s="504"/>
    </row>
    <row r="356" spans="1:16" ht="20.25" customHeight="1" x14ac:dyDescent="0.25">
      <c r="A356" s="509"/>
      <c r="B356" s="170"/>
      <c r="C356" s="183"/>
      <c r="D356" s="480"/>
      <c r="E356" s="481"/>
      <c r="F356" s="473"/>
      <c r="G356" s="482"/>
      <c r="H356" s="482"/>
      <c r="I356" s="482"/>
      <c r="J356" s="482"/>
      <c r="K356" s="482"/>
      <c r="L356" s="482"/>
      <c r="M356" s="474"/>
      <c r="N356" s="473"/>
      <c r="O356" s="474"/>
      <c r="P356" s="504"/>
    </row>
    <row r="357" spans="1:16" ht="20.25" customHeight="1" x14ac:dyDescent="0.25">
      <c r="A357" s="509"/>
      <c r="B357" s="170"/>
      <c r="C357" s="183"/>
      <c r="D357" s="480"/>
      <c r="E357" s="481"/>
      <c r="F357" s="473"/>
      <c r="G357" s="482"/>
      <c r="H357" s="482"/>
      <c r="I357" s="482"/>
      <c r="J357" s="482"/>
      <c r="K357" s="482"/>
      <c r="L357" s="482"/>
      <c r="M357" s="474"/>
      <c r="N357" s="473"/>
      <c r="O357" s="474"/>
      <c r="P357" s="504"/>
    </row>
    <row r="358" spans="1:16" ht="20.25" customHeight="1" x14ac:dyDescent="0.25">
      <c r="A358" s="500"/>
      <c r="B358" s="170"/>
      <c r="C358" s="183"/>
      <c r="D358" s="480"/>
      <c r="E358" s="481"/>
      <c r="F358" s="473"/>
      <c r="G358" s="482"/>
      <c r="H358" s="482"/>
      <c r="I358" s="482"/>
      <c r="J358" s="482"/>
      <c r="K358" s="482"/>
      <c r="L358" s="482"/>
      <c r="M358" s="474"/>
      <c r="N358" s="473"/>
      <c r="O358" s="474"/>
      <c r="P358" s="504"/>
    </row>
    <row r="359" spans="1:16" ht="20.25" customHeight="1" x14ac:dyDescent="0.25">
      <c r="A359" s="500"/>
      <c r="B359" s="170"/>
      <c r="C359" s="183"/>
      <c r="D359" s="480"/>
      <c r="E359" s="481"/>
      <c r="F359" s="473"/>
      <c r="G359" s="482"/>
      <c r="H359" s="482"/>
      <c r="I359" s="482"/>
      <c r="J359" s="482"/>
      <c r="K359" s="482"/>
      <c r="L359" s="482"/>
      <c r="M359" s="474"/>
      <c r="N359" s="473"/>
      <c r="O359" s="474"/>
      <c r="P359" s="504"/>
    </row>
    <row r="360" spans="1:16" ht="20.25" customHeight="1" x14ac:dyDescent="0.25">
      <c r="A360" s="501"/>
      <c r="B360" s="171"/>
      <c r="C360" s="184"/>
      <c r="D360" s="483"/>
      <c r="E360" s="484"/>
      <c r="F360" s="477"/>
      <c r="G360" s="478"/>
      <c r="H360" s="478"/>
      <c r="I360" s="478"/>
      <c r="J360" s="478"/>
      <c r="K360" s="478"/>
      <c r="L360" s="478"/>
      <c r="M360" s="479"/>
      <c r="N360" s="477"/>
      <c r="O360" s="479"/>
      <c r="P360" s="505"/>
    </row>
    <row r="361" spans="1:16" ht="20.25" customHeight="1" x14ac:dyDescent="0.25">
      <c r="A361" s="509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530"/>
      <c r="E361" s="531"/>
      <c r="F361" s="497"/>
      <c r="G361" s="532"/>
      <c r="H361" s="532"/>
      <c r="I361" s="532"/>
      <c r="J361" s="532"/>
      <c r="K361" s="532"/>
      <c r="L361" s="532"/>
      <c r="M361" s="498"/>
      <c r="N361" s="497"/>
      <c r="O361" s="498"/>
      <c r="P361" s="503">
        <f>N361+N362+N363+N364+N365+N366+N367+N368+N369+N370</f>
        <v>0</v>
      </c>
    </row>
    <row r="362" spans="1:16" ht="20.25" customHeight="1" x14ac:dyDescent="0.25">
      <c r="A362" s="509"/>
      <c r="B362" s="170"/>
      <c r="C362" s="183"/>
      <c r="D362" s="480"/>
      <c r="E362" s="481"/>
      <c r="F362" s="473"/>
      <c r="G362" s="482"/>
      <c r="H362" s="482"/>
      <c r="I362" s="482"/>
      <c r="J362" s="482"/>
      <c r="K362" s="482"/>
      <c r="L362" s="482"/>
      <c r="M362" s="474"/>
      <c r="N362" s="473"/>
      <c r="O362" s="474"/>
      <c r="P362" s="504"/>
    </row>
    <row r="363" spans="1:16" ht="20.25" customHeight="1" x14ac:dyDescent="0.25">
      <c r="A363" s="509"/>
      <c r="B363" s="170"/>
      <c r="C363" s="183"/>
      <c r="D363" s="480"/>
      <c r="E363" s="481"/>
      <c r="F363" s="473"/>
      <c r="G363" s="482"/>
      <c r="H363" s="482"/>
      <c r="I363" s="482"/>
      <c r="J363" s="482"/>
      <c r="K363" s="482"/>
      <c r="L363" s="482"/>
      <c r="M363" s="474"/>
      <c r="N363" s="473"/>
      <c r="O363" s="474"/>
      <c r="P363" s="504"/>
    </row>
    <row r="364" spans="1:16" ht="20.25" customHeight="1" x14ac:dyDescent="0.25">
      <c r="A364" s="509"/>
      <c r="B364" s="170"/>
      <c r="C364" s="183"/>
      <c r="D364" s="480"/>
      <c r="E364" s="481"/>
      <c r="F364" s="473"/>
      <c r="G364" s="482"/>
      <c r="H364" s="482"/>
      <c r="I364" s="482"/>
      <c r="J364" s="482"/>
      <c r="K364" s="482"/>
      <c r="L364" s="482"/>
      <c r="M364" s="474"/>
      <c r="N364" s="473"/>
      <c r="O364" s="474"/>
      <c r="P364" s="504"/>
    </row>
    <row r="365" spans="1:16" ht="20.25" customHeight="1" x14ac:dyDescent="0.25">
      <c r="A365" s="509"/>
      <c r="B365" s="170"/>
      <c r="C365" s="183"/>
      <c r="D365" s="480"/>
      <c r="E365" s="481"/>
      <c r="F365" s="473"/>
      <c r="G365" s="482"/>
      <c r="H365" s="482"/>
      <c r="I365" s="482"/>
      <c r="J365" s="482"/>
      <c r="K365" s="482"/>
      <c r="L365" s="482"/>
      <c r="M365" s="474"/>
      <c r="N365" s="473"/>
      <c r="O365" s="474"/>
      <c r="P365" s="504"/>
    </row>
    <row r="366" spans="1:16" ht="20.25" customHeight="1" x14ac:dyDescent="0.25">
      <c r="A366" s="509"/>
      <c r="B366" s="170"/>
      <c r="C366" s="183"/>
      <c r="D366" s="480"/>
      <c r="E366" s="481"/>
      <c r="F366" s="473"/>
      <c r="G366" s="482"/>
      <c r="H366" s="482"/>
      <c r="I366" s="482"/>
      <c r="J366" s="482"/>
      <c r="K366" s="482"/>
      <c r="L366" s="482"/>
      <c r="M366" s="474"/>
      <c r="N366" s="473"/>
      <c r="O366" s="474"/>
      <c r="P366" s="504"/>
    </row>
    <row r="367" spans="1:16" ht="20.25" customHeight="1" x14ac:dyDescent="0.25">
      <c r="A367" s="509"/>
      <c r="B367" s="170"/>
      <c r="C367" s="183"/>
      <c r="D367" s="480"/>
      <c r="E367" s="481"/>
      <c r="F367" s="473"/>
      <c r="G367" s="482"/>
      <c r="H367" s="482"/>
      <c r="I367" s="482"/>
      <c r="J367" s="482"/>
      <c r="K367" s="482"/>
      <c r="L367" s="482"/>
      <c r="M367" s="474"/>
      <c r="N367" s="473"/>
      <c r="O367" s="474"/>
      <c r="P367" s="504"/>
    </row>
    <row r="368" spans="1:16" ht="20.25" customHeight="1" x14ac:dyDescent="0.25">
      <c r="A368" s="500"/>
      <c r="B368" s="170"/>
      <c r="C368" s="183"/>
      <c r="D368" s="480"/>
      <c r="E368" s="481"/>
      <c r="F368" s="473"/>
      <c r="G368" s="482"/>
      <c r="H368" s="482"/>
      <c r="I368" s="482"/>
      <c r="J368" s="482"/>
      <c r="K368" s="482"/>
      <c r="L368" s="482"/>
      <c r="M368" s="474"/>
      <c r="N368" s="473"/>
      <c r="O368" s="474"/>
      <c r="P368" s="504"/>
    </row>
    <row r="369" spans="1:16" ht="20.25" customHeight="1" x14ac:dyDescent="0.25">
      <c r="A369" s="500"/>
      <c r="B369" s="170"/>
      <c r="C369" s="183"/>
      <c r="D369" s="480"/>
      <c r="E369" s="481"/>
      <c r="F369" s="473"/>
      <c r="G369" s="482"/>
      <c r="H369" s="482"/>
      <c r="I369" s="482"/>
      <c r="J369" s="482"/>
      <c r="K369" s="482"/>
      <c r="L369" s="482"/>
      <c r="M369" s="474"/>
      <c r="N369" s="473"/>
      <c r="O369" s="474"/>
      <c r="P369" s="504"/>
    </row>
    <row r="370" spans="1:16" ht="20.25" customHeight="1" x14ac:dyDescent="0.25">
      <c r="A370" s="510"/>
      <c r="B370" s="171"/>
      <c r="C370" s="184"/>
      <c r="D370" s="523"/>
      <c r="E370" s="524"/>
      <c r="F370" s="525"/>
      <c r="G370" s="526"/>
      <c r="H370" s="526"/>
      <c r="I370" s="526"/>
      <c r="J370" s="526"/>
      <c r="K370" s="526"/>
      <c r="L370" s="526"/>
      <c r="M370" s="527"/>
      <c r="N370" s="525"/>
      <c r="O370" s="527"/>
      <c r="P370" s="505"/>
    </row>
    <row r="371" spans="1:16" ht="20.25" customHeight="1" x14ac:dyDescent="0.25">
      <c r="A371" s="506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33"/>
      <c r="E371" s="534"/>
      <c r="F371" s="528"/>
      <c r="G371" s="535"/>
      <c r="H371" s="535"/>
      <c r="I371" s="535"/>
      <c r="J371" s="535"/>
      <c r="K371" s="535"/>
      <c r="L371" s="535"/>
      <c r="M371" s="529"/>
      <c r="N371" s="528"/>
      <c r="O371" s="529"/>
      <c r="P371" s="503">
        <f>N371+N372+N373+N374+N375+N376+N377+N378+N379+N380</f>
        <v>0</v>
      </c>
    </row>
    <row r="372" spans="1:16" ht="20.25" customHeight="1" x14ac:dyDescent="0.25">
      <c r="A372" s="516"/>
      <c r="B372" s="170"/>
      <c r="C372" s="183"/>
      <c r="D372" s="480"/>
      <c r="E372" s="481"/>
      <c r="F372" s="473"/>
      <c r="G372" s="482"/>
      <c r="H372" s="482"/>
      <c r="I372" s="482"/>
      <c r="J372" s="482"/>
      <c r="K372" s="482"/>
      <c r="L372" s="482"/>
      <c r="M372" s="474"/>
      <c r="N372" s="473"/>
      <c r="O372" s="474"/>
      <c r="P372" s="504"/>
    </row>
    <row r="373" spans="1:16" ht="20.25" customHeight="1" x14ac:dyDescent="0.25">
      <c r="A373" s="516"/>
      <c r="B373" s="170"/>
      <c r="C373" s="183"/>
      <c r="D373" s="480"/>
      <c r="E373" s="481"/>
      <c r="F373" s="473"/>
      <c r="G373" s="482"/>
      <c r="H373" s="482"/>
      <c r="I373" s="482"/>
      <c r="J373" s="482"/>
      <c r="K373" s="482"/>
      <c r="L373" s="482"/>
      <c r="M373" s="474"/>
      <c r="N373" s="473"/>
      <c r="O373" s="474"/>
      <c r="P373" s="504"/>
    </row>
    <row r="374" spans="1:16" ht="20.25" customHeight="1" x14ac:dyDescent="0.25">
      <c r="A374" s="516"/>
      <c r="B374" s="170"/>
      <c r="C374" s="183"/>
      <c r="D374" s="480"/>
      <c r="E374" s="481"/>
      <c r="F374" s="473"/>
      <c r="G374" s="482"/>
      <c r="H374" s="482"/>
      <c r="I374" s="482"/>
      <c r="J374" s="482"/>
      <c r="K374" s="482"/>
      <c r="L374" s="482"/>
      <c r="M374" s="474"/>
      <c r="N374" s="473"/>
      <c r="O374" s="474"/>
      <c r="P374" s="504"/>
    </row>
    <row r="375" spans="1:16" ht="20.25" customHeight="1" x14ac:dyDescent="0.25">
      <c r="A375" s="516"/>
      <c r="B375" s="170"/>
      <c r="C375" s="183"/>
      <c r="D375" s="480"/>
      <c r="E375" s="481"/>
      <c r="F375" s="473"/>
      <c r="G375" s="482"/>
      <c r="H375" s="482"/>
      <c r="I375" s="482"/>
      <c r="J375" s="482"/>
      <c r="K375" s="482"/>
      <c r="L375" s="482"/>
      <c r="M375" s="474"/>
      <c r="N375" s="473"/>
      <c r="O375" s="474"/>
      <c r="P375" s="504"/>
    </row>
    <row r="376" spans="1:16" ht="20.25" customHeight="1" x14ac:dyDescent="0.25">
      <c r="A376" s="516"/>
      <c r="B376" s="170"/>
      <c r="C376" s="183"/>
      <c r="D376" s="480"/>
      <c r="E376" s="481"/>
      <c r="F376" s="473"/>
      <c r="G376" s="482"/>
      <c r="H376" s="482"/>
      <c r="I376" s="482"/>
      <c r="J376" s="482"/>
      <c r="K376" s="482"/>
      <c r="L376" s="482"/>
      <c r="M376" s="474"/>
      <c r="N376" s="473"/>
      <c r="O376" s="474"/>
      <c r="P376" s="504"/>
    </row>
    <row r="377" spans="1:16" ht="20.25" customHeight="1" x14ac:dyDescent="0.25">
      <c r="A377" s="516"/>
      <c r="B377" s="170"/>
      <c r="C377" s="183"/>
      <c r="D377" s="480"/>
      <c r="E377" s="481"/>
      <c r="F377" s="473"/>
      <c r="G377" s="482"/>
      <c r="H377" s="482"/>
      <c r="I377" s="482"/>
      <c r="J377" s="482"/>
      <c r="K377" s="482"/>
      <c r="L377" s="482"/>
      <c r="M377" s="474"/>
      <c r="N377" s="473"/>
      <c r="O377" s="474"/>
      <c r="P377" s="504"/>
    </row>
    <row r="378" spans="1:16" ht="20.25" customHeight="1" x14ac:dyDescent="0.25">
      <c r="A378" s="507"/>
      <c r="B378" s="170"/>
      <c r="C378" s="183"/>
      <c r="D378" s="480"/>
      <c r="E378" s="481"/>
      <c r="F378" s="473"/>
      <c r="G378" s="482"/>
      <c r="H378" s="482"/>
      <c r="I378" s="482"/>
      <c r="J378" s="482"/>
      <c r="K378" s="482"/>
      <c r="L378" s="482"/>
      <c r="M378" s="474"/>
      <c r="N378" s="473"/>
      <c r="O378" s="474"/>
      <c r="P378" s="504"/>
    </row>
    <row r="379" spans="1:16" ht="20.25" customHeight="1" x14ac:dyDescent="0.25">
      <c r="A379" s="507"/>
      <c r="B379" s="170"/>
      <c r="C379" s="183"/>
      <c r="D379" s="480"/>
      <c r="E379" s="481"/>
      <c r="F379" s="473"/>
      <c r="G379" s="482"/>
      <c r="H379" s="482"/>
      <c r="I379" s="482"/>
      <c r="J379" s="482"/>
      <c r="K379" s="482"/>
      <c r="L379" s="482"/>
      <c r="M379" s="474"/>
      <c r="N379" s="473"/>
      <c r="O379" s="474"/>
      <c r="P379" s="504"/>
    </row>
    <row r="380" spans="1:16" ht="20.25" customHeight="1" x14ac:dyDescent="0.25">
      <c r="A380" s="508"/>
      <c r="B380" s="171"/>
      <c r="C380" s="184"/>
      <c r="D380" s="475"/>
      <c r="E380" s="476"/>
      <c r="F380" s="477"/>
      <c r="G380" s="478"/>
      <c r="H380" s="478"/>
      <c r="I380" s="478"/>
      <c r="J380" s="478"/>
      <c r="K380" s="478"/>
      <c r="L380" s="478"/>
      <c r="M380" s="479"/>
      <c r="N380" s="477"/>
      <c r="O380" s="479"/>
      <c r="P380" s="505"/>
    </row>
    <row r="381" spans="1:16" ht="20.25" customHeight="1" x14ac:dyDescent="0.25">
      <c r="A381" s="499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530"/>
      <c r="E381" s="531"/>
      <c r="F381" s="497"/>
      <c r="G381" s="532"/>
      <c r="H381" s="532"/>
      <c r="I381" s="532"/>
      <c r="J381" s="532"/>
      <c r="K381" s="532"/>
      <c r="L381" s="532"/>
      <c r="M381" s="498"/>
      <c r="N381" s="497"/>
      <c r="O381" s="498"/>
      <c r="P381" s="503">
        <f>N381+N382+N383+N384+N385+N386+N387+N388+N389+N390</f>
        <v>0</v>
      </c>
    </row>
    <row r="382" spans="1:16" ht="20.25" customHeight="1" x14ac:dyDescent="0.25">
      <c r="A382" s="509"/>
      <c r="B382" s="170"/>
      <c r="C382" s="183"/>
      <c r="D382" s="480"/>
      <c r="E382" s="481"/>
      <c r="F382" s="473"/>
      <c r="G382" s="482"/>
      <c r="H382" s="482"/>
      <c r="I382" s="482"/>
      <c r="J382" s="482"/>
      <c r="K382" s="482"/>
      <c r="L382" s="482"/>
      <c r="M382" s="474"/>
      <c r="N382" s="473"/>
      <c r="O382" s="474"/>
      <c r="P382" s="504"/>
    </row>
    <row r="383" spans="1:16" ht="20.25" customHeight="1" x14ac:dyDescent="0.25">
      <c r="A383" s="509"/>
      <c r="B383" s="170"/>
      <c r="C383" s="183"/>
      <c r="D383" s="480"/>
      <c r="E383" s="481"/>
      <c r="F383" s="473"/>
      <c r="G383" s="482"/>
      <c r="H383" s="482"/>
      <c r="I383" s="482"/>
      <c r="J383" s="482"/>
      <c r="K383" s="482"/>
      <c r="L383" s="482"/>
      <c r="M383" s="474"/>
      <c r="N383" s="473"/>
      <c r="O383" s="474"/>
      <c r="P383" s="504"/>
    </row>
    <row r="384" spans="1:16" ht="20.25" customHeight="1" x14ac:dyDescent="0.25">
      <c r="A384" s="509"/>
      <c r="B384" s="170"/>
      <c r="C384" s="183"/>
      <c r="D384" s="480"/>
      <c r="E384" s="481"/>
      <c r="F384" s="473"/>
      <c r="G384" s="482"/>
      <c r="H384" s="482"/>
      <c r="I384" s="482"/>
      <c r="J384" s="482"/>
      <c r="K384" s="482"/>
      <c r="L384" s="482"/>
      <c r="M384" s="474"/>
      <c r="N384" s="473"/>
      <c r="O384" s="474"/>
      <c r="P384" s="504"/>
    </row>
    <row r="385" spans="1:16" ht="20.25" customHeight="1" x14ac:dyDescent="0.25">
      <c r="A385" s="509"/>
      <c r="B385" s="170"/>
      <c r="C385" s="183"/>
      <c r="D385" s="480"/>
      <c r="E385" s="481"/>
      <c r="F385" s="473"/>
      <c r="G385" s="482"/>
      <c r="H385" s="482"/>
      <c r="I385" s="482"/>
      <c r="J385" s="482"/>
      <c r="K385" s="482"/>
      <c r="L385" s="482"/>
      <c r="M385" s="474"/>
      <c r="N385" s="473"/>
      <c r="O385" s="474"/>
      <c r="P385" s="504"/>
    </row>
    <row r="386" spans="1:16" ht="20.25" customHeight="1" x14ac:dyDescent="0.25">
      <c r="A386" s="509"/>
      <c r="B386" s="170"/>
      <c r="C386" s="183"/>
      <c r="D386" s="480"/>
      <c r="E386" s="481"/>
      <c r="F386" s="473"/>
      <c r="G386" s="482"/>
      <c r="H386" s="482"/>
      <c r="I386" s="482"/>
      <c r="J386" s="482"/>
      <c r="K386" s="482"/>
      <c r="L386" s="482"/>
      <c r="M386" s="474"/>
      <c r="N386" s="473"/>
      <c r="O386" s="474"/>
      <c r="P386" s="504"/>
    </row>
    <row r="387" spans="1:16" ht="20.25" customHeight="1" x14ac:dyDescent="0.25">
      <c r="A387" s="509"/>
      <c r="B387" s="170"/>
      <c r="C387" s="183"/>
      <c r="D387" s="480"/>
      <c r="E387" s="481"/>
      <c r="F387" s="473"/>
      <c r="G387" s="482"/>
      <c r="H387" s="482"/>
      <c r="I387" s="482"/>
      <c r="J387" s="482"/>
      <c r="K387" s="482"/>
      <c r="L387" s="482"/>
      <c r="M387" s="474"/>
      <c r="N387" s="473"/>
      <c r="O387" s="474"/>
      <c r="P387" s="504"/>
    </row>
    <row r="388" spans="1:16" ht="20.25" customHeight="1" x14ac:dyDescent="0.25">
      <c r="A388" s="500"/>
      <c r="B388" s="170"/>
      <c r="C388" s="183"/>
      <c r="D388" s="480"/>
      <c r="E388" s="481"/>
      <c r="F388" s="473"/>
      <c r="G388" s="482"/>
      <c r="H388" s="482"/>
      <c r="I388" s="482"/>
      <c r="J388" s="482"/>
      <c r="K388" s="482"/>
      <c r="L388" s="482"/>
      <c r="M388" s="474"/>
      <c r="N388" s="473"/>
      <c r="O388" s="474"/>
      <c r="P388" s="504"/>
    </row>
    <row r="389" spans="1:16" ht="20.25" customHeight="1" x14ac:dyDescent="0.25">
      <c r="A389" s="500"/>
      <c r="B389" s="170"/>
      <c r="C389" s="183"/>
      <c r="D389" s="480"/>
      <c r="E389" s="481"/>
      <c r="F389" s="473"/>
      <c r="G389" s="482"/>
      <c r="H389" s="482"/>
      <c r="I389" s="482"/>
      <c r="J389" s="482"/>
      <c r="K389" s="482"/>
      <c r="L389" s="482"/>
      <c r="M389" s="474"/>
      <c r="N389" s="473"/>
      <c r="O389" s="474"/>
      <c r="P389" s="504"/>
    </row>
    <row r="390" spans="1:16" ht="20.25" customHeight="1" x14ac:dyDescent="0.25">
      <c r="A390" s="501"/>
      <c r="B390" s="171"/>
      <c r="C390" s="184"/>
      <c r="D390" s="483"/>
      <c r="E390" s="484"/>
      <c r="F390" s="477"/>
      <c r="G390" s="478"/>
      <c r="H390" s="478"/>
      <c r="I390" s="478"/>
      <c r="J390" s="478"/>
      <c r="K390" s="478"/>
      <c r="L390" s="478"/>
      <c r="M390" s="479"/>
      <c r="N390" s="477"/>
      <c r="O390" s="479"/>
      <c r="P390" s="505"/>
    </row>
    <row r="391" spans="1:16" ht="20.25" customHeight="1" x14ac:dyDescent="0.25">
      <c r="A391" s="506">
        <v>39</v>
      </c>
      <c r="B391" s="211" t="str">
        <f>IF('Mau A1'!B771="","",'Mau A1'!B771)</f>
        <v/>
      </c>
      <c r="C391" s="215" t="str">
        <f>IF('Mau A1'!C771="","",'Mau A1'!C771)</f>
        <v/>
      </c>
      <c r="D391" s="533"/>
      <c r="E391" s="534"/>
      <c r="F391" s="528"/>
      <c r="G391" s="535"/>
      <c r="H391" s="535"/>
      <c r="I391" s="535"/>
      <c r="J391" s="535"/>
      <c r="K391" s="535"/>
      <c r="L391" s="535"/>
      <c r="M391" s="529"/>
      <c r="N391" s="528"/>
      <c r="O391" s="529"/>
      <c r="P391" s="503">
        <f>N391+N392+N393+N394+N395+N396+N397+N398+N399+N400</f>
        <v>0</v>
      </c>
    </row>
    <row r="392" spans="1:16" ht="20.25" customHeight="1" x14ac:dyDescent="0.25">
      <c r="A392" s="516"/>
      <c r="B392" s="170"/>
      <c r="C392" s="183"/>
      <c r="D392" s="480"/>
      <c r="E392" s="481"/>
      <c r="F392" s="473"/>
      <c r="G392" s="482"/>
      <c r="H392" s="482"/>
      <c r="I392" s="482"/>
      <c r="J392" s="482"/>
      <c r="K392" s="482"/>
      <c r="L392" s="482"/>
      <c r="M392" s="474"/>
      <c r="N392" s="473"/>
      <c r="O392" s="474"/>
      <c r="P392" s="504"/>
    </row>
    <row r="393" spans="1:16" ht="20.25" customHeight="1" x14ac:dyDescent="0.25">
      <c r="A393" s="516"/>
      <c r="B393" s="170"/>
      <c r="C393" s="183"/>
      <c r="D393" s="480"/>
      <c r="E393" s="481"/>
      <c r="F393" s="473"/>
      <c r="G393" s="482"/>
      <c r="H393" s="482"/>
      <c r="I393" s="482"/>
      <c r="J393" s="482"/>
      <c r="K393" s="482"/>
      <c r="L393" s="482"/>
      <c r="M393" s="474"/>
      <c r="N393" s="473"/>
      <c r="O393" s="474"/>
      <c r="P393" s="504"/>
    </row>
    <row r="394" spans="1:16" ht="20.25" customHeight="1" x14ac:dyDescent="0.25">
      <c r="A394" s="516"/>
      <c r="B394" s="170"/>
      <c r="C394" s="183"/>
      <c r="D394" s="480"/>
      <c r="E394" s="481"/>
      <c r="F394" s="473"/>
      <c r="G394" s="482"/>
      <c r="H394" s="482"/>
      <c r="I394" s="482"/>
      <c r="J394" s="482"/>
      <c r="K394" s="482"/>
      <c r="L394" s="482"/>
      <c r="M394" s="474"/>
      <c r="N394" s="473"/>
      <c r="O394" s="474"/>
      <c r="P394" s="504"/>
    </row>
    <row r="395" spans="1:16" ht="20.25" customHeight="1" x14ac:dyDescent="0.25">
      <c r="A395" s="516"/>
      <c r="B395" s="170"/>
      <c r="C395" s="183"/>
      <c r="D395" s="480"/>
      <c r="E395" s="481"/>
      <c r="F395" s="473"/>
      <c r="G395" s="482"/>
      <c r="H395" s="482"/>
      <c r="I395" s="482"/>
      <c r="J395" s="482"/>
      <c r="K395" s="482"/>
      <c r="L395" s="482"/>
      <c r="M395" s="474"/>
      <c r="N395" s="473"/>
      <c r="O395" s="474"/>
      <c r="P395" s="504"/>
    </row>
    <row r="396" spans="1:16" ht="20.25" customHeight="1" x14ac:dyDescent="0.25">
      <c r="A396" s="516"/>
      <c r="B396" s="170"/>
      <c r="C396" s="183"/>
      <c r="D396" s="480"/>
      <c r="E396" s="481"/>
      <c r="F396" s="473"/>
      <c r="G396" s="482"/>
      <c r="H396" s="482"/>
      <c r="I396" s="482"/>
      <c r="J396" s="482"/>
      <c r="K396" s="482"/>
      <c r="L396" s="482"/>
      <c r="M396" s="474"/>
      <c r="N396" s="473"/>
      <c r="O396" s="474"/>
      <c r="P396" s="504"/>
    </row>
    <row r="397" spans="1:16" ht="20.25" customHeight="1" x14ac:dyDescent="0.25">
      <c r="A397" s="516"/>
      <c r="B397" s="170"/>
      <c r="C397" s="183"/>
      <c r="D397" s="480"/>
      <c r="E397" s="481"/>
      <c r="F397" s="473"/>
      <c r="G397" s="482"/>
      <c r="H397" s="482"/>
      <c r="I397" s="482"/>
      <c r="J397" s="482"/>
      <c r="K397" s="482"/>
      <c r="L397" s="482"/>
      <c r="M397" s="474"/>
      <c r="N397" s="473"/>
      <c r="O397" s="474"/>
      <c r="P397" s="504"/>
    </row>
    <row r="398" spans="1:16" ht="20.25" customHeight="1" x14ac:dyDescent="0.25">
      <c r="A398" s="507"/>
      <c r="B398" s="170"/>
      <c r="C398" s="183"/>
      <c r="D398" s="480"/>
      <c r="E398" s="481"/>
      <c r="F398" s="473"/>
      <c r="G398" s="482"/>
      <c r="H398" s="482"/>
      <c r="I398" s="482"/>
      <c r="J398" s="482"/>
      <c r="K398" s="482"/>
      <c r="L398" s="482"/>
      <c r="M398" s="474"/>
      <c r="N398" s="473"/>
      <c r="O398" s="474"/>
      <c r="P398" s="504"/>
    </row>
    <row r="399" spans="1:16" ht="20.25" customHeight="1" x14ac:dyDescent="0.25">
      <c r="A399" s="507"/>
      <c r="B399" s="170"/>
      <c r="C399" s="183"/>
      <c r="D399" s="480"/>
      <c r="E399" s="481"/>
      <c r="F399" s="473"/>
      <c r="G399" s="482"/>
      <c r="H399" s="482"/>
      <c r="I399" s="482"/>
      <c r="J399" s="482"/>
      <c r="K399" s="482"/>
      <c r="L399" s="482"/>
      <c r="M399" s="474"/>
      <c r="N399" s="473"/>
      <c r="O399" s="474"/>
      <c r="P399" s="504"/>
    </row>
    <row r="400" spans="1:16" ht="20.25" customHeight="1" x14ac:dyDescent="0.25">
      <c r="A400" s="508"/>
      <c r="B400" s="171"/>
      <c r="C400" s="184"/>
      <c r="D400" s="475"/>
      <c r="E400" s="476"/>
      <c r="F400" s="477"/>
      <c r="G400" s="478"/>
      <c r="H400" s="478"/>
      <c r="I400" s="478"/>
      <c r="J400" s="478"/>
      <c r="K400" s="478"/>
      <c r="L400" s="478"/>
      <c r="M400" s="479"/>
      <c r="N400" s="477"/>
      <c r="O400" s="479"/>
      <c r="P400" s="505"/>
    </row>
    <row r="401" spans="1:16" ht="20.25" customHeight="1" x14ac:dyDescent="0.25">
      <c r="A401" s="499">
        <v>40</v>
      </c>
      <c r="B401" s="211" t="str">
        <f>IF('Mau A1'!B791="","",'Mau A1'!B791)</f>
        <v/>
      </c>
      <c r="C401" s="215" t="str">
        <f>IF('Mau A1'!C791="","",'Mau A1'!C791)</f>
        <v/>
      </c>
      <c r="D401" s="530"/>
      <c r="E401" s="531"/>
      <c r="F401" s="497"/>
      <c r="G401" s="532"/>
      <c r="H401" s="532"/>
      <c r="I401" s="532"/>
      <c r="J401" s="532"/>
      <c r="K401" s="532"/>
      <c r="L401" s="532"/>
      <c r="M401" s="498"/>
      <c r="N401" s="497"/>
      <c r="O401" s="498"/>
      <c r="P401" s="503">
        <f>N401+N402+N403+N404+N405+N406+N407+N408+N409+N410</f>
        <v>0</v>
      </c>
    </row>
    <row r="402" spans="1:16" ht="20.25" customHeight="1" x14ac:dyDescent="0.25">
      <c r="A402" s="509"/>
      <c r="B402" s="170"/>
      <c r="C402" s="183"/>
      <c r="D402" s="480"/>
      <c r="E402" s="481"/>
      <c r="F402" s="473"/>
      <c r="G402" s="482"/>
      <c r="H402" s="482"/>
      <c r="I402" s="482"/>
      <c r="J402" s="482"/>
      <c r="K402" s="482"/>
      <c r="L402" s="482"/>
      <c r="M402" s="474"/>
      <c r="N402" s="473"/>
      <c r="O402" s="474"/>
      <c r="P402" s="504"/>
    </row>
    <row r="403" spans="1:16" ht="20.25" customHeight="1" x14ac:dyDescent="0.25">
      <c r="A403" s="509"/>
      <c r="B403" s="170"/>
      <c r="C403" s="183"/>
      <c r="D403" s="480"/>
      <c r="E403" s="481"/>
      <c r="F403" s="473"/>
      <c r="G403" s="482"/>
      <c r="H403" s="482"/>
      <c r="I403" s="482"/>
      <c r="J403" s="482"/>
      <c r="K403" s="482"/>
      <c r="L403" s="482"/>
      <c r="M403" s="474"/>
      <c r="N403" s="473"/>
      <c r="O403" s="474"/>
      <c r="P403" s="504"/>
    </row>
    <row r="404" spans="1:16" ht="20.25" customHeight="1" x14ac:dyDescent="0.25">
      <c r="A404" s="509"/>
      <c r="B404" s="170"/>
      <c r="C404" s="183"/>
      <c r="D404" s="480"/>
      <c r="E404" s="481"/>
      <c r="F404" s="473"/>
      <c r="G404" s="482"/>
      <c r="H404" s="482"/>
      <c r="I404" s="482"/>
      <c r="J404" s="482"/>
      <c r="K404" s="482"/>
      <c r="L404" s="482"/>
      <c r="M404" s="474"/>
      <c r="N404" s="473"/>
      <c r="O404" s="474"/>
      <c r="P404" s="504"/>
    </row>
    <row r="405" spans="1:16" ht="20.25" customHeight="1" x14ac:dyDescent="0.25">
      <c r="A405" s="509"/>
      <c r="B405" s="170"/>
      <c r="C405" s="183"/>
      <c r="D405" s="480"/>
      <c r="E405" s="481"/>
      <c r="F405" s="473"/>
      <c r="G405" s="482"/>
      <c r="H405" s="482"/>
      <c r="I405" s="482"/>
      <c r="J405" s="482"/>
      <c r="K405" s="482"/>
      <c r="L405" s="482"/>
      <c r="M405" s="474"/>
      <c r="N405" s="473"/>
      <c r="O405" s="474"/>
      <c r="P405" s="504"/>
    </row>
    <row r="406" spans="1:16" ht="20.25" customHeight="1" x14ac:dyDescent="0.25">
      <c r="A406" s="509"/>
      <c r="B406" s="170"/>
      <c r="C406" s="183"/>
      <c r="D406" s="480"/>
      <c r="E406" s="481"/>
      <c r="F406" s="473"/>
      <c r="G406" s="482"/>
      <c r="H406" s="482"/>
      <c r="I406" s="482"/>
      <c r="J406" s="482"/>
      <c r="K406" s="482"/>
      <c r="L406" s="482"/>
      <c r="M406" s="474"/>
      <c r="N406" s="473"/>
      <c r="O406" s="474"/>
      <c r="P406" s="504"/>
    </row>
    <row r="407" spans="1:16" ht="20.25" customHeight="1" x14ac:dyDescent="0.25">
      <c r="A407" s="509"/>
      <c r="B407" s="170"/>
      <c r="C407" s="183"/>
      <c r="D407" s="480"/>
      <c r="E407" s="481"/>
      <c r="F407" s="473"/>
      <c r="G407" s="482"/>
      <c r="H407" s="482"/>
      <c r="I407" s="482"/>
      <c r="J407" s="482"/>
      <c r="K407" s="482"/>
      <c r="L407" s="482"/>
      <c r="M407" s="474"/>
      <c r="N407" s="473"/>
      <c r="O407" s="474"/>
      <c r="P407" s="504"/>
    </row>
    <row r="408" spans="1:16" ht="20.25" customHeight="1" x14ac:dyDescent="0.25">
      <c r="A408" s="500"/>
      <c r="B408" s="170"/>
      <c r="C408" s="183"/>
      <c r="D408" s="480"/>
      <c r="E408" s="481"/>
      <c r="F408" s="473"/>
      <c r="G408" s="482"/>
      <c r="H408" s="482"/>
      <c r="I408" s="482"/>
      <c r="J408" s="482"/>
      <c r="K408" s="482"/>
      <c r="L408" s="482"/>
      <c r="M408" s="474"/>
      <c r="N408" s="473"/>
      <c r="O408" s="474"/>
      <c r="P408" s="504"/>
    </row>
    <row r="409" spans="1:16" ht="20.25" customHeight="1" x14ac:dyDescent="0.25">
      <c r="A409" s="500"/>
      <c r="B409" s="170"/>
      <c r="C409" s="183"/>
      <c r="D409" s="480"/>
      <c r="E409" s="481"/>
      <c r="F409" s="473"/>
      <c r="G409" s="482"/>
      <c r="H409" s="482"/>
      <c r="I409" s="482"/>
      <c r="J409" s="482"/>
      <c r="K409" s="482"/>
      <c r="L409" s="482"/>
      <c r="M409" s="474"/>
      <c r="N409" s="473"/>
      <c r="O409" s="474"/>
      <c r="P409" s="504"/>
    </row>
    <row r="410" spans="1:16" ht="20.25" customHeight="1" x14ac:dyDescent="0.25">
      <c r="A410" s="501"/>
      <c r="B410" s="171"/>
      <c r="C410" s="184"/>
      <c r="D410" s="483"/>
      <c r="E410" s="484"/>
      <c r="F410" s="477"/>
      <c r="G410" s="478"/>
      <c r="H410" s="478"/>
      <c r="I410" s="478"/>
      <c r="J410" s="478"/>
      <c r="K410" s="478"/>
      <c r="L410" s="478"/>
      <c r="M410" s="479"/>
      <c r="N410" s="477"/>
      <c r="O410" s="479"/>
      <c r="P410" s="505"/>
    </row>
    <row r="411" spans="1:16" ht="20.25" customHeight="1" x14ac:dyDescent="0.25">
      <c r="A411" s="509">
        <v>41</v>
      </c>
      <c r="B411" s="211" t="str">
        <f>IF('Mau A1'!B811="","",'Mau A1'!B811)</f>
        <v/>
      </c>
      <c r="C411" s="215" t="str">
        <f>IF('Mau A1'!C811="","",'Mau A1'!C811)</f>
        <v/>
      </c>
      <c r="D411" s="530"/>
      <c r="E411" s="531"/>
      <c r="F411" s="497"/>
      <c r="G411" s="532"/>
      <c r="H411" s="532"/>
      <c r="I411" s="532"/>
      <c r="J411" s="532"/>
      <c r="K411" s="532"/>
      <c r="L411" s="532"/>
      <c r="M411" s="498"/>
      <c r="N411" s="497"/>
      <c r="O411" s="498"/>
      <c r="P411" s="503">
        <f>N411+N412+N413+N414+N415+N416+N417+N418+N419+N420</f>
        <v>0</v>
      </c>
    </row>
    <row r="412" spans="1:16" ht="20.25" customHeight="1" x14ac:dyDescent="0.25">
      <c r="A412" s="509"/>
      <c r="B412" s="170"/>
      <c r="C412" s="183"/>
      <c r="D412" s="480"/>
      <c r="E412" s="481"/>
      <c r="F412" s="473"/>
      <c r="G412" s="482"/>
      <c r="H412" s="482"/>
      <c r="I412" s="482"/>
      <c r="J412" s="482"/>
      <c r="K412" s="482"/>
      <c r="L412" s="482"/>
      <c r="M412" s="474"/>
      <c r="N412" s="473"/>
      <c r="O412" s="474"/>
      <c r="P412" s="504"/>
    </row>
    <row r="413" spans="1:16" ht="20.25" customHeight="1" x14ac:dyDescent="0.25">
      <c r="A413" s="509"/>
      <c r="B413" s="170"/>
      <c r="C413" s="183"/>
      <c r="D413" s="480"/>
      <c r="E413" s="481"/>
      <c r="F413" s="473"/>
      <c r="G413" s="482"/>
      <c r="H413" s="482"/>
      <c r="I413" s="482"/>
      <c r="J413" s="482"/>
      <c r="K413" s="482"/>
      <c r="L413" s="482"/>
      <c r="M413" s="474"/>
      <c r="N413" s="473"/>
      <c r="O413" s="474"/>
      <c r="P413" s="504"/>
    </row>
    <row r="414" spans="1:16" ht="20.25" customHeight="1" x14ac:dyDescent="0.25">
      <c r="A414" s="509"/>
      <c r="B414" s="170"/>
      <c r="C414" s="183"/>
      <c r="D414" s="480"/>
      <c r="E414" s="481"/>
      <c r="F414" s="473"/>
      <c r="G414" s="482"/>
      <c r="H414" s="482"/>
      <c r="I414" s="482"/>
      <c r="J414" s="482"/>
      <c r="K414" s="482"/>
      <c r="L414" s="482"/>
      <c r="M414" s="474"/>
      <c r="N414" s="473"/>
      <c r="O414" s="474"/>
      <c r="P414" s="504"/>
    </row>
    <row r="415" spans="1:16" ht="20.25" customHeight="1" x14ac:dyDescent="0.25">
      <c r="A415" s="509"/>
      <c r="B415" s="170"/>
      <c r="C415" s="183"/>
      <c r="D415" s="480"/>
      <c r="E415" s="481"/>
      <c r="F415" s="473"/>
      <c r="G415" s="482"/>
      <c r="H415" s="482"/>
      <c r="I415" s="482"/>
      <c r="J415" s="482"/>
      <c r="K415" s="482"/>
      <c r="L415" s="482"/>
      <c r="M415" s="474"/>
      <c r="N415" s="473"/>
      <c r="O415" s="474"/>
      <c r="P415" s="504"/>
    </row>
    <row r="416" spans="1:16" ht="20.25" customHeight="1" x14ac:dyDescent="0.25">
      <c r="A416" s="509"/>
      <c r="B416" s="170"/>
      <c r="C416" s="183"/>
      <c r="D416" s="480"/>
      <c r="E416" s="481"/>
      <c r="F416" s="473"/>
      <c r="G416" s="482"/>
      <c r="H416" s="482"/>
      <c r="I416" s="482"/>
      <c r="J416" s="482"/>
      <c r="K416" s="482"/>
      <c r="L416" s="482"/>
      <c r="M416" s="474"/>
      <c r="N416" s="473"/>
      <c r="O416" s="474"/>
      <c r="P416" s="504"/>
    </row>
    <row r="417" spans="1:16" ht="20.25" customHeight="1" x14ac:dyDescent="0.25">
      <c r="A417" s="509"/>
      <c r="B417" s="170"/>
      <c r="C417" s="183"/>
      <c r="D417" s="480"/>
      <c r="E417" s="481"/>
      <c r="F417" s="473"/>
      <c r="G417" s="482"/>
      <c r="H417" s="482"/>
      <c r="I417" s="482"/>
      <c r="J417" s="482"/>
      <c r="K417" s="482"/>
      <c r="L417" s="482"/>
      <c r="M417" s="474"/>
      <c r="N417" s="473"/>
      <c r="O417" s="474"/>
      <c r="P417" s="504"/>
    </row>
    <row r="418" spans="1:16" ht="20.25" customHeight="1" x14ac:dyDescent="0.25">
      <c r="A418" s="500"/>
      <c r="B418" s="170"/>
      <c r="C418" s="183"/>
      <c r="D418" s="480"/>
      <c r="E418" s="481"/>
      <c r="F418" s="473"/>
      <c r="G418" s="482"/>
      <c r="H418" s="482"/>
      <c r="I418" s="482"/>
      <c r="J418" s="482"/>
      <c r="K418" s="482"/>
      <c r="L418" s="482"/>
      <c r="M418" s="474"/>
      <c r="N418" s="473"/>
      <c r="O418" s="474"/>
      <c r="P418" s="504"/>
    </row>
    <row r="419" spans="1:16" ht="20.25" customHeight="1" x14ac:dyDescent="0.25">
      <c r="A419" s="500"/>
      <c r="B419" s="170"/>
      <c r="C419" s="183"/>
      <c r="D419" s="480"/>
      <c r="E419" s="481"/>
      <c r="F419" s="473"/>
      <c r="G419" s="482"/>
      <c r="H419" s="482"/>
      <c r="I419" s="482"/>
      <c r="J419" s="482"/>
      <c r="K419" s="482"/>
      <c r="L419" s="482"/>
      <c r="M419" s="474"/>
      <c r="N419" s="473"/>
      <c r="O419" s="474"/>
      <c r="P419" s="504"/>
    </row>
    <row r="420" spans="1:16" ht="20.25" customHeight="1" x14ac:dyDescent="0.25">
      <c r="A420" s="510"/>
      <c r="B420" s="171"/>
      <c r="C420" s="184"/>
      <c r="D420" s="523"/>
      <c r="E420" s="524"/>
      <c r="F420" s="525"/>
      <c r="G420" s="526"/>
      <c r="H420" s="526"/>
      <c r="I420" s="526"/>
      <c r="J420" s="526"/>
      <c r="K420" s="526"/>
      <c r="L420" s="526"/>
      <c r="M420" s="527"/>
      <c r="N420" s="525"/>
      <c r="O420" s="527"/>
      <c r="P420" s="505"/>
    </row>
    <row r="421" spans="1:16" ht="25.5" customHeight="1" x14ac:dyDescent="0.25">
      <c r="B421" s="502" t="s">
        <v>64</v>
      </c>
      <c r="C421" s="502"/>
      <c r="D421" s="502"/>
      <c r="E421" s="502"/>
      <c r="F421" s="502"/>
      <c r="G421" s="502"/>
      <c r="H421" s="502"/>
      <c r="I421" s="502"/>
      <c r="J421" s="502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152</v>
      </c>
      <c r="P422" s="38"/>
    </row>
    <row r="423" spans="1:16" x14ac:dyDescent="0.25">
      <c r="C423" s="43" t="s">
        <v>63</v>
      </c>
      <c r="E423" s="39"/>
      <c r="F423" s="39"/>
      <c r="H423" s="38" t="s">
        <v>36</v>
      </c>
      <c r="N423" s="38" t="s">
        <v>37</v>
      </c>
    </row>
  </sheetData>
  <sheetProtection password="B635" sheet="1" formatCells="0" formatRows="0"/>
  <mergeCells count="1324"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</mergeCells>
  <phoneticPr fontId="27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topLeftCell="A7" zoomScale="70" zoomScaleNormal="70" workbookViewId="0">
      <selection activeCell="F15" sqref="F15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65</v>
      </c>
    </row>
    <row r="2" spans="1:10" s="50" customFormat="1" ht="23.25" customHeight="1" x14ac:dyDescent="0.3">
      <c r="A2" s="432" t="s">
        <v>143</v>
      </c>
      <c r="B2" s="432"/>
      <c r="C2" s="432"/>
      <c r="D2" s="432"/>
      <c r="E2" s="435" t="s">
        <v>12</v>
      </c>
      <c r="F2" s="435"/>
      <c r="G2" s="435"/>
      <c r="H2" s="435"/>
      <c r="I2" s="435"/>
      <c r="J2" s="435"/>
    </row>
    <row r="3" spans="1:10" s="50" customFormat="1" ht="33.75" customHeight="1" x14ac:dyDescent="0.3">
      <c r="A3" s="433" t="s">
        <v>144</v>
      </c>
      <c r="B3" s="434"/>
      <c r="C3" s="434"/>
      <c r="D3" s="434"/>
      <c r="E3" s="436" t="s">
        <v>13</v>
      </c>
      <c r="F3" s="436"/>
      <c r="G3" s="436"/>
      <c r="H3" s="436"/>
      <c r="I3" s="436"/>
      <c r="J3" s="436"/>
    </row>
    <row r="5" spans="1:10" ht="23.25" customHeight="1" x14ac:dyDescent="0.3">
      <c r="A5" s="431" t="s">
        <v>66</v>
      </c>
      <c r="B5" s="431"/>
      <c r="C5" s="431"/>
      <c r="D5" s="431"/>
      <c r="E5" s="431"/>
      <c r="F5" s="431"/>
      <c r="G5" s="431"/>
      <c r="H5" s="431"/>
      <c r="I5" s="431"/>
      <c r="J5" s="431"/>
    </row>
    <row r="6" spans="1:10" ht="23.25" customHeight="1" x14ac:dyDescent="0.3">
      <c r="A6" s="431" t="s">
        <v>148</v>
      </c>
      <c r="B6" s="431"/>
      <c r="C6" s="431"/>
      <c r="D6" s="431"/>
      <c r="E6" s="431"/>
      <c r="F6" s="431"/>
      <c r="G6" s="431"/>
      <c r="H6" s="431"/>
      <c r="I6" s="431"/>
      <c r="J6" s="431"/>
    </row>
    <row r="7" spans="1:10" ht="23.25" customHeight="1" x14ac:dyDescent="0.3">
      <c r="A7" s="431" t="s">
        <v>572</v>
      </c>
      <c r="B7" s="431"/>
      <c r="C7" s="431"/>
      <c r="D7" s="431"/>
      <c r="E7" s="431"/>
      <c r="F7" s="431"/>
      <c r="G7" s="431"/>
      <c r="H7" s="431"/>
      <c r="I7" s="431"/>
      <c r="J7" s="431"/>
    </row>
    <row r="8" spans="1:10" x14ac:dyDescent="0.25">
      <c r="I8" s="48"/>
    </row>
    <row r="9" spans="1:10" ht="40.5" customHeight="1" x14ac:dyDescent="0.25">
      <c r="A9" s="441" t="s">
        <v>0</v>
      </c>
      <c r="B9" s="447" t="s">
        <v>183</v>
      </c>
      <c r="C9" s="448"/>
      <c r="D9" s="438" t="s">
        <v>32</v>
      </c>
      <c r="E9" s="439"/>
      <c r="F9" s="439"/>
      <c r="G9" s="439"/>
      <c r="H9" s="440"/>
      <c r="I9" s="443" t="s">
        <v>44</v>
      </c>
      <c r="J9" s="445" t="s">
        <v>34</v>
      </c>
    </row>
    <row r="10" spans="1:10" ht="24" customHeight="1" x14ac:dyDescent="0.25">
      <c r="A10" s="442"/>
      <c r="B10" s="449"/>
      <c r="C10" s="450"/>
      <c r="D10" s="30"/>
      <c r="E10" s="30"/>
      <c r="F10" s="30"/>
      <c r="G10" s="30"/>
      <c r="H10" s="30"/>
      <c r="I10" s="444"/>
      <c r="J10" s="446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52" t="s">
        <v>67</v>
      </c>
      <c r="C53" s="452"/>
      <c r="D53" s="452"/>
      <c r="E53" s="452"/>
      <c r="F53" s="451" t="s">
        <v>151</v>
      </c>
      <c r="G53" s="451"/>
      <c r="H53" s="451"/>
      <c r="I53" s="451"/>
      <c r="J53" s="451"/>
    </row>
    <row r="54" spans="1:10" ht="22.5" customHeight="1" x14ac:dyDescent="0.25">
      <c r="C54" s="39" t="s">
        <v>36</v>
      </c>
      <c r="D54" s="39"/>
      <c r="E54" s="39"/>
      <c r="F54" s="437" t="s">
        <v>37</v>
      </c>
      <c r="G54" s="437"/>
      <c r="H54" s="437"/>
      <c r="I54" s="437"/>
      <c r="J54" s="437"/>
    </row>
  </sheetData>
  <sheetProtection password="B635" sheet="1" formatCells="0" formatRows="0"/>
  <mergeCells count="15"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7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A4" zoomScale="70" zoomScaleNormal="70" workbookViewId="0">
      <selection activeCell="A7" sqref="A7:I7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68</v>
      </c>
    </row>
    <row r="2" spans="1:11" ht="18" customHeight="1" x14ac:dyDescent="0.25">
      <c r="A2" s="432" t="s">
        <v>143</v>
      </c>
      <c r="B2" s="432"/>
      <c r="C2" s="432"/>
      <c r="D2" s="432"/>
      <c r="E2" s="39"/>
      <c r="F2" s="39"/>
      <c r="G2" s="459" t="s">
        <v>12</v>
      </c>
      <c r="H2" s="459"/>
      <c r="I2" s="459"/>
    </row>
    <row r="3" spans="1:11" ht="33.75" customHeight="1" x14ac:dyDescent="0.25">
      <c r="A3" s="433" t="s">
        <v>144</v>
      </c>
      <c r="B3" s="434"/>
      <c r="C3" s="434"/>
      <c r="D3" s="434"/>
      <c r="E3" s="39"/>
      <c r="F3" s="39"/>
      <c r="G3" s="436" t="s">
        <v>13</v>
      </c>
      <c r="H3" s="436"/>
      <c r="I3" s="436"/>
    </row>
    <row r="5" spans="1:11" ht="20.25" x14ac:dyDescent="0.3">
      <c r="A5" s="431" t="s">
        <v>69</v>
      </c>
      <c r="B5" s="431"/>
      <c r="C5" s="431"/>
      <c r="D5" s="431"/>
      <c r="E5" s="431"/>
      <c r="F5" s="431"/>
      <c r="G5" s="431"/>
      <c r="H5" s="431"/>
      <c r="I5" s="431"/>
    </row>
    <row r="6" spans="1:11" ht="20.25" x14ac:dyDescent="0.3">
      <c r="A6" s="431" t="s">
        <v>148</v>
      </c>
      <c r="B6" s="431"/>
      <c r="C6" s="431"/>
      <c r="D6" s="431"/>
      <c r="E6" s="431"/>
      <c r="F6" s="431"/>
      <c r="G6" s="431"/>
      <c r="H6" s="431"/>
      <c r="I6" s="431"/>
    </row>
    <row r="7" spans="1:11" ht="20.25" x14ac:dyDescent="0.3">
      <c r="A7" s="431" t="s">
        <v>571</v>
      </c>
      <c r="B7" s="431"/>
      <c r="C7" s="431"/>
      <c r="D7" s="431"/>
      <c r="E7" s="431"/>
      <c r="F7" s="431"/>
      <c r="G7" s="431"/>
      <c r="H7" s="431"/>
      <c r="I7" s="431"/>
    </row>
    <row r="9" spans="1:11" s="91" customFormat="1" ht="55.5" customHeight="1" x14ac:dyDescent="0.25">
      <c r="A9" s="27" t="s">
        <v>0</v>
      </c>
      <c r="B9" s="453" t="s">
        <v>183</v>
      </c>
      <c r="C9" s="455"/>
      <c r="D9" s="32" t="s">
        <v>70</v>
      </c>
      <c r="E9" s="32" t="s">
        <v>71</v>
      </c>
      <c r="F9" s="32" t="s">
        <v>72</v>
      </c>
      <c r="G9" s="32" t="s">
        <v>73</v>
      </c>
      <c r="H9" s="32" t="s">
        <v>74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36" t="s">
        <v>2</v>
      </c>
      <c r="C10" s="537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>
        <v>3</v>
      </c>
      <c r="E11" s="218">
        <f t="shared" ref="E11:E51" si="0">D11*4</f>
        <v>12</v>
      </c>
      <c r="F11" s="46">
        <v>3</v>
      </c>
      <c r="G11" s="218">
        <f t="shared" ref="G11:G51" si="1">F11*4</f>
        <v>12</v>
      </c>
      <c r="H11" s="219">
        <f t="shared" ref="H11:H51" si="2">E11+G11</f>
        <v>24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>
        <v>3</v>
      </c>
      <c r="E12" s="218">
        <f t="shared" si="0"/>
        <v>12</v>
      </c>
      <c r="F12" s="46">
        <v>3</v>
      </c>
      <c r="G12" s="218">
        <f t="shared" si="1"/>
        <v>12</v>
      </c>
      <c r="H12" s="219">
        <f t="shared" si="2"/>
        <v>24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>
        <v>2</v>
      </c>
      <c r="E13" s="218">
        <f t="shared" si="0"/>
        <v>8</v>
      </c>
      <c r="F13" s="46">
        <v>2</v>
      </c>
      <c r="G13" s="218">
        <f t="shared" si="1"/>
        <v>8</v>
      </c>
      <c r="H13" s="219">
        <f t="shared" si="2"/>
        <v>16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>
        <v>2</v>
      </c>
      <c r="E14" s="218">
        <f t="shared" si="0"/>
        <v>8</v>
      </c>
      <c r="F14" s="46">
        <v>2</v>
      </c>
      <c r="G14" s="218">
        <f t="shared" si="1"/>
        <v>8</v>
      </c>
      <c r="H14" s="219">
        <f t="shared" si="2"/>
        <v>16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>
        <v>2</v>
      </c>
      <c r="E15" s="218">
        <f t="shared" si="0"/>
        <v>8</v>
      </c>
      <c r="F15" s="46">
        <v>2</v>
      </c>
      <c r="G15" s="218">
        <f t="shared" si="1"/>
        <v>8</v>
      </c>
      <c r="H15" s="219">
        <f t="shared" si="2"/>
        <v>16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>
        <v>3</v>
      </c>
      <c r="E16" s="218">
        <f t="shared" si="0"/>
        <v>12</v>
      </c>
      <c r="F16" s="46">
        <v>3</v>
      </c>
      <c r="G16" s="218">
        <f t="shared" si="1"/>
        <v>12</v>
      </c>
      <c r="H16" s="219">
        <f t="shared" si="2"/>
        <v>24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>
        <v>6</v>
      </c>
      <c r="E17" s="218">
        <f t="shared" si="0"/>
        <v>24</v>
      </c>
      <c r="F17" s="46">
        <v>6</v>
      </c>
      <c r="G17" s="218">
        <f t="shared" si="1"/>
        <v>24</v>
      </c>
      <c r="H17" s="219">
        <f t="shared" si="2"/>
        <v>48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>
        <v>3</v>
      </c>
      <c r="E18" s="218">
        <f t="shared" si="0"/>
        <v>12</v>
      </c>
      <c r="F18" s="46">
        <v>3</v>
      </c>
      <c r="G18" s="218">
        <f t="shared" si="1"/>
        <v>12</v>
      </c>
      <c r="H18" s="219">
        <f t="shared" si="2"/>
        <v>24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>
        <v>5</v>
      </c>
      <c r="E19" s="218">
        <f t="shared" si="0"/>
        <v>20</v>
      </c>
      <c r="F19" s="46">
        <v>5</v>
      </c>
      <c r="G19" s="218">
        <f t="shared" si="1"/>
        <v>20</v>
      </c>
      <c r="H19" s="219">
        <f t="shared" si="2"/>
        <v>40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>
        <v>2</v>
      </c>
      <c r="E20" s="218">
        <f t="shared" si="0"/>
        <v>8</v>
      </c>
      <c r="F20" s="46">
        <v>2</v>
      </c>
      <c r="G20" s="218">
        <f t="shared" si="1"/>
        <v>8</v>
      </c>
      <c r="H20" s="219">
        <f t="shared" si="2"/>
        <v>16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>
        <v>4</v>
      </c>
      <c r="E21" s="218">
        <f t="shared" si="0"/>
        <v>16</v>
      </c>
      <c r="F21" s="46">
        <v>4</v>
      </c>
      <c r="G21" s="218">
        <f t="shared" si="1"/>
        <v>16</v>
      </c>
      <c r="H21" s="219">
        <f t="shared" si="2"/>
        <v>32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>
        <v>2</v>
      </c>
      <c r="E22" s="218">
        <f t="shared" si="0"/>
        <v>8</v>
      </c>
      <c r="F22" s="46">
        <v>2</v>
      </c>
      <c r="G22" s="218">
        <f t="shared" si="1"/>
        <v>8</v>
      </c>
      <c r="H22" s="219">
        <f t="shared" si="2"/>
        <v>16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>
        <v>2</v>
      </c>
      <c r="E23" s="218">
        <f t="shared" si="0"/>
        <v>8</v>
      </c>
      <c r="F23" s="46">
        <v>2</v>
      </c>
      <c r="G23" s="218">
        <f t="shared" si="1"/>
        <v>8</v>
      </c>
      <c r="H23" s="219">
        <f t="shared" si="2"/>
        <v>16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>
        <v>5</v>
      </c>
      <c r="E25" s="218">
        <f t="shared" si="0"/>
        <v>20</v>
      </c>
      <c r="F25" s="46">
        <v>5</v>
      </c>
      <c r="G25" s="218">
        <f t="shared" si="1"/>
        <v>20</v>
      </c>
      <c r="H25" s="219">
        <f t="shared" si="2"/>
        <v>40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>
        <v>5</v>
      </c>
      <c r="E27" s="218">
        <f t="shared" si="0"/>
        <v>20</v>
      </c>
      <c r="F27" s="46">
        <v>5</v>
      </c>
      <c r="G27" s="218">
        <f t="shared" si="1"/>
        <v>20</v>
      </c>
      <c r="H27" s="219">
        <f t="shared" si="2"/>
        <v>40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Nguyễn Trọng</v>
      </c>
      <c r="C28" s="204" t="str">
        <f>IF('Mau A1'!C351="","",'Mau A1'!C351)</f>
        <v xml:space="preserve">Huân </v>
      </c>
      <c r="D28" s="46">
        <v>3</v>
      </c>
      <c r="E28" s="218">
        <f t="shared" si="0"/>
        <v>12</v>
      </c>
      <c r="F28" s="46">
        <v>3</v>
      </c>
      <c r="G28" s="218">
        <f t="shared" si="1"/>
        <v>12</v>
      </c>
      <c r="H28" s="219">
        <f t="shared" si="2"/>
        <v>24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Tăng Cẩm</v>
      </c>
      <c r="C29" s="202" t="str">
        <f>IF('Mau A1'!C371="","",'Mau A1'!C371)</f>
        <v>Huê</v>
      </c>
      <c r="D29" s="46">
        <v>3</v>
      </c>
      <c r="E29" s="218">
        <f t="shared" si="0"/>
        <v>12</v>
      </c>
      <c r="F29" s="46">
        <v>3</v>
      </c>
      <c r="G29" s="218">
        <f t="shared" si="1"/>
        <v>12</v>
      </c>
      <c r="H29" s="219">
        <f t="shared" si="2"/>
        <v>24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Trần Thị</v>
      </c>
      <c r="C30" s="204" t="str">
        <f>IF('Mau A1'!C391="","",'Mau A1'!C391)</f>
        <v>Lệ</v>
      </c>
      <c r="D30" s="46">
        <v>2</v>
      </c>
      <c r="E30" s="218">
        <f t="shared" si="0"/>
        <v>8</v>
      </c>
      <c r="F30" s="46">
        <v>2</v>
      </c>
      <c r="G30" s="218">
        <f t="shared" si="1"/>
        <v>8</v>
      </c>
      <c r="H30" s="219">
        <f t="shared" si="2"/>
        <v>16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>Nguyễn Huỳnh</v>
      </c>
      <c r="C31" s="204" t="str">
        <f>IF('Mau A1'!C411="","",'Mau A1'!C411)</f>
        <v xml:space="preserve">Liên </v>
      </c>
      <c r="D31" s="46">
        <v>6</v>
      </c>
      <c r="E31" s="218">
        <f t="shared" si="0"/>
        <v>24</v>
      </c>
      <c r="F31" s="46">
        <v>6</v>
      </c>
      <c r="G31" s="218">
        <f t="shared" si="1"/>
        <v>24</v>
      </c>
      <c r="H31" s="219">
        <f t="shared" si="2"/>
        <v>48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Nguyễn Thùy</v>
      </c>
      <c r="C32" s="204" t="str">
        <f>IF('Mau A1'!C431="","",'Mau A1'!C431)</f>
        <v>Linh</v>
      </c>
      <c r="D32" s="46">
        <v>2</v>
      </c>
      <c r="E32" s="218">
        <f t="shared" si="0"/>
        <v>8</v>
      </c>
      <c r="F32" s="46">
        <v>2</v>
      </c>
      <c r="G32" s="218">
        <f t="shared" si="1"/>
        <v>8</v>
      </c>
      <c r="H32" s="219">
        <f t="shared" si="2"/>
        <v>16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 xml:space="preserve">Huỳnh Ngọc </v>
      </c>
      <c r="C33" s="204" t="str">
        <f>IF('Mau A1'!C451="","",'Mau A1'!C451)</f>
        <v xml:space="preserve">Mai </v>
      </c>
      <c r="D33" s="46">
        <v>2</v>
      </c>
      <c r="E33" s="218">
        <f t="shared" si="0"/>
        <v>8</v>
      </c>
      <c r="F33" s="46">
        <v>2</v>
      </c>
      <c r="G33" s="218">
        <f t="shared" si="1"/>
        <v>8</v>
      </c>
      <c r="H33" s="219">
        <f t="shared" si="2"/>
        <v>16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Đặng Đức</v>
      </c>
      <c r="C34" s="204" t="str">
        <f>IF('Mau A1'!C471="","",'Mau A1'!C471)</f>
        <v xml:space="preserve">Minh </v>
      </c>
      <c r="D34" s="46">
        <v>5</v>
      </c>
      <c r="E34" s="218">
        <f t="shared" si="0"/>
        <v>20</v>
      </c>
      <c r="F34" s="46">
        <v>5</v>
      </c>
      <c r="G34" s="218">
        <f t="shared" si="1"/>
        <v>20</v>
      </c>
      <c r="H34" s="219">
        <f t="shared" si="2"/>
        <v>40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Nguyễn Thị Tố</v>
      </c>
      <c r="C35" s="202" t="str">
        <f>IF('Mau A1'!C491="","",'Mau A1'!C491)</f>
        <v xml:space="preserve">Nga </v>
      </c>
      <c r="D35" s="46">
        <v>3</v>
      </c>
      <c r="E35" s="218">
        <f t="shared" si="0"/>
        <v>12</v>
      </c>
      <c r="F35" s="46">
        <v>3</v>
      </c>
      <c r="G35" s="218">
        <f t="shared" si="1"/>
        <v>12</v>
      </c>
      <c r="H35" s="219">
        <f t="shared" si="2"/>
        <v>24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Trần Thanh</v>
      </c>
      <c r="C36" s="204" t="str">
        <f>IF('Mau A1'!C511="","",'Mau A1'!C511)</f>
        <v xml:space="preserve">Nhàn </v>
      </c>
      <c r="D36" s="46">
        <v>1</v>
      </c>
      <c r="E36" s="218">
        <f t="shared" si="0"/>
        <v>4</v>
      </c>
      <c r="F36" s="46">
        <v>1</v>
      </c>
      <c r="G36" s="218">
        <f t="shared" si="1"/>
        <v>4</v>
      </c>
      <c r="H36" s="219">
        <f t="shared" si="2"/>
        <v>8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Đỗ Huỳnh Thanh</v>
      </c>
      <c r="C37" s="204" t="str">
        <f>IF('Mau A1'!C531="","",'Mau A1'!C531)</f>
        <v xml:space="preserve">Phong </v>
      </c>
      <c r="D37" s="46">
        <v>2</v>
      </c>
      <c r="E37" s="218">
        <f t="shared" si="0"/>
        <v>8</v>
      </c>
      <c r="F37" s="46">
        <v>2</v>
      </c>
      <c r="G37" s="218">
        <f t="shared" si="1"/>
        <v>8</v>
      </c>
      <c r="H37" s="219">
        <f t="shared" si="2"/>
        <v>16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>Nguyễn Anh</v>
      </c>
      <c r="C38" s="204" t="str">
        <f>IF('Mau A1'!C551="","",'Mau A1'!C551)</f>
        <v xml:space="preserve">Tăng </v>
      </c>
      <c r="D38" s="46">
        <v>2</v>
      </c>
      <c r="E38" s="218">
        <f t="shared" si="0"/>
        <v>8</v>
      </c>
      <c r="F38" s="46">
        <v>2</v>
      </c>
      <c r="G38" s="218">
        <f t="shared" si="1"/>
        <v>8</v>
      </c>
      <c r="H38" s="219">
        <f t="shared" si="2"/>
        <v>16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Quách Minh</v>
      </c>
      <c r="C39" s="204" t="str">
        <f>IF('Mau A1'!C571="","",'Mau A1'!C571)</f>
        <v xml:space="preserve">Thử </v>
      </c>
      <c r="D39" s="46">
        <v>6</v>
      </c>
      <c r="E39" s="218">
        <f t="shared" si="0"/>
        <v>24</v>
      </c>
      <c r="F39" s="46">
        <v>6</v>
      </c>
      <c r="G39" s="218">
        <f t="shared" si="1"/>
        <v>24</v>
      </c>
      <c r="H39" s="219">
        <f t="shared" si="2"/>
        <v>48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 xml:space="preserve">Trần Công </v>
      </c>
      <c r="C40" s="204" t="str">
        <f>IF('Mau A1'!C591="","",'Mau A1'!C591)</f>
        <v xml:space="preserve">Tiến </v>
      </c>
      <c r="D40" s="46">
        <v>1</v>
      </c>
      <c r="E40" s="218">
        <f t="shared" si="0"/>
        <v>4</v>
      </c>
      <c r="F40" s="46">
        <v>1</v>
      </c>
      <c r="G40" s="218">
        <f t="shared" si="1"/>
        <v>4</v>
      </c>
      <c r="H40" s="219">
        <f t="shared" si="2"/>
        <v>8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>Bốc Minh</v>
      </c>
      <c r="C41" s="202" t="str">
        <f>IF('Mau A1'!C611="","",'Mau A1'!C611)</f>
        <v xml:space="preserve">Trí </v>
      </c>
      <c r="D41" s="46">
        <v>4</v>
      </c>
      <c r="E41" s="218">
        <f t="shared" si="0"/>
        <v>16</v>
      </c>
      <c r="F41" s="46">
        <v>4</v>
      </c>
      <c r="G41" s="218">
        <f t="shared" si="1"/>
        <v>16</v>
      </c>
      <c r="H41" s="219">
        <f t="shared" si="2"/>
        <v>32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>Nguyễn Trọng</v>
      </c>
      <c r="C42" s="204" t="str">
        <f>IF('Mau A1'!C631="","",'Mau A1'!C631)</f>
        <v xml:space="preserve">Trí </v>
      </c>
      <c r="D42" s="46">
        <v>3</v>
      </c>
      <c r="E42" s="218">
        <f t="shared" si="0"/>
        <v>12</v>
      </c>
      <c r="F42" s="46">
        <v>3</v>
      </c>
      <c r="G42" s="218">
        <f t="shared" si="1"/>
        <v>12</v>
      </c>
      <c r="H42" s="219">
        <f t="shared" si="2"/>
        <v>24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Trần Hiếu </v>
      </c>
      <c r="C43" s="204" t="str">
        <f>IF('Mau A1'!C651="","",'Mau A1'!C651)</f>
        <v xml:space="preserve">Trinh </v>
      </c>
      <c r="D43" s="46">
        <v>3</v>
      </c>
      <c r="E43" s="218">
        <f t="shared" si="0"/>
        <v>12</v>
      </c>
      <c r="F43" s="46">
        <v>3</v>
      </c>
      <c r="G43" s="218">
        <f t="shared" si="1"/>
        <v>12</v>
      </c>
      <c r="H43" s="219">
        <f t="shared" si="2"/>
        <v>24</v>
      </c>
      <c r="I43" s="47"/>
    </row>
    <row r="44" spans="1:9" ht="20.25" customHeight="1" x14ac:dyDescent="0.25">
      <c r="A44" s="33">
        <v>34</v>
      </c>
      <c r="B44" s="203" t="str">
        <f>IF('Mau A1'!B671="","",'Mau A1'!B671)</f>
        <v xml:space="preserve">Nguyễn Văn </v>
      </c>
      <c r="C44" s="204" t="str">
        <f>IF('Mau A1'!C671="","",'Mau A1'!C671)</f>
        <v xml:space="preserve">Yên </v>
      </c>
      <c r="D44" s="46">
        <v>2</v>
      </c>
      <c r="E44" s="218">
        <f t="shared" si="0"/>
        <v>8</v>
      </c>
      <c r="F44" s="46">
        <v>2</v>
      </c>
      <c r="G44" s="218">
        <f t="shared" si="1"/>
        <v>8</v>
      </c>
      <c r="H44" s="219">
        <f t="shared" si="2"/>
        <v>16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>
        <v>1</v>
      </c>
      <c r="E48" s="218">
        <f t="shared" si="0"/>
        <v>4</v>
      </c>
      <c r="F48" s="46">
        <v>1</v>
      </c>
      <c r="G48" s="218">
        <f t="shared" si="1"/>
        <v>4</v>
      </c>
      <c r="H48" s="219">
        <f t="shared" si="2"/>
        <v>8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77</v>
      </c>
      <c r="E53" s="39"/>
      <c r="F53" s="39"/>
    </row>
    <row r="54" spans="1:9" x14ac:dyDescent="0.25">
      <c r="B54" s="60" t="s">
        <v>75</v>
      </c>
      <c r="E54" s="39"/>
      <c r="F54" s="39"/>
      <c r="G54" s="42"/>
      <c r="H54" s="42"/>
      <c r="I54" s="42"/>
    </row>
    <row r="55" spans="1:9" x14ac:dyDescent="0.25">
      <c r="B55" s="60" t="s">
        <v>76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51" t="s">
        <v>153</v>
      </c>
      <c r="H56" s="451"/>
      <c r="I56" s="451"/>
    </row>
    <row r="57" spans="1:9" ht="20.25" customHeight="1" x14ac:dyDescent="0.25">
      <c r="C57" s="38" t="s">
        <v>36</v>
      </c>
      <c r="D57" s="39"/>
      <c r="E57" s="39"/>
      <c r="F57" s="39"/>
      <c r="G57" s="437" t="s">
        <v>37</v>
      </c>
      <c r="H57" s="437"/>
      <c r="I57" s="437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6:I56"/>
    <mergeCell ref="G57:I57"/>
    <mergeCell ref="A7:I7"/>
    <mergeCell ref="A5:I5"/>
    <mergeCell ref="A6:I6"/>
    <mergeCell ref="B9:C9"/>
  </mergeCells>
  <phoneticPr fontId="17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zoomScale="55" zoomScaleNormal="55" workbookViewId="0">
      <selection activeCell="A7" sqref="A7:I7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78</v>
      </c>
    </row>
    <row r="2" spans="1:11" s="50" customFormat="1" ht="20.25" customHeight="1" x14ac:dyDescent="0.3">
      <c r="A2" s="432" t="s">
        <v>143</v>
      </c>
      <c r="B2" s="432"/>
      <c r="C2" s="432"/>
      <c r="D2" s="432"/>
      <c r="E2" s="49"/>
      <c r="F2" s="435" t="s">
        <v>12</v>
      </c>
      <c r="G2" s="435"/>
      <c r="H2" s="435"/>
      <c r="I2" s="435"/>
      <c r="J2" s="49"/>
      <c r="K2" s="49"/>
    </row>
    <row r="3" spans="1:11" s="50" customFormat="1" ht="34.5" customHeight="1" x14ac:dyDescent="0.3">
      <c r="A3" s="433" t="s">
        <v>144</v>
      </c>
      <c r="B3" s="434"/>
      <c r="C3" s="434"/>
      <c r="D3" s="434"/>
      <c r="E3" s="49"/>
      <c r="F3" s="436" t="s">
        <v>13</v>
      </c>
      <c r="G3" s="436"/>
      <c r="H3" s="436"/>
      <c r="I3" s="436"/>
      <c r="J3" s="49"/>
      <c r="K3" s="49"/>
    </row>
    <row r="4" spans="1:11" ht="13.5" customHeight="1" x14ac:dyDescent="0.25"/>
    <row r="5" spans="1:11" ht="23.25" customHeight="1" x14ac:dyDescent="0.3">
      <c r="A5" s="431" t="s">
        <v>79</v>
      </c>
      <c r="B5" s="431"/>
      <c r="C5" s="431"/>
      <c r="D5" s="431"/>
      <c r="E5" s="431"/>
      <c r="F5" s="431"/>
      <c r="G5" s="431"/>
      <c r="H5" s="431"/>
      <c r="I5" s="431"/>
      <c r="J5" s="51"/>
      <c r="K5" s="51"/>
    </row>
    <row r="6" spans="1:11" ht="21.75" customHeight="1" x14ac:dyDescent="0.3">
      <c r="A6" s="431" t="s">
        <v>148</v>
      </c>
      <c r="B6" s="431"/>
      <c r="C6" s="431"/>
      <c r="D6" s="431"/>
      <c r="E6" s="431"/>
      <c r="F6" s="431"/>
      <c r="G6" s="431"/>
      <c r="H6" s="431"/>
      <c r="I6" s="431"/>
      <c r="J6" s="51"/>
      <c r="K6" s="51"/>
    </row>
    <row r="7" spans="1:11" ht="20.25" customHeight="1" x14ac:dyDescent="0.3">
      <c r="A7" s="431" t="s">
        <v>567</v>
      </c>
      <c r="B7" s="431"/>
      <c r="C7" s="431"/>
      <c r="D7" s="431"/>
      <c r="E7" s="431"/>
      <c r="F7" s="431"/>
      <c r="G7" s="431"/>
      <c r="H7" s="431"/>
      <c r="I7" s="431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53" t="s">
        <v>183</v>
      </c>
      <c r="C9" s="455"/>
      <c r="D9" s="40" t="s">
        <v>80</v>
      </c>
      <c r="E9" s="32" t="s">
        <v>81</v>
      </c>
      <c r="F9" s="32" t="s">
        <v>166</v>
      </c>
      <c r="G9" s="32" t="s">
        <v>82</v>
      </c>
      <c r="H9" s="32" t="s">
        <v>83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43" t="s">
        <v>2</v>
      </c>
      <c r="C10" s="544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499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38">
        <f>SUM(G11:G16)</f>
        <v>0</v>
      </c>
      <c r="I11" s="65"/>
      <c r="J11" s="66"/>
      <c r="K11" s="67"/>
    </row>
    <row r="12" spans="1:11" s="50" customFormat="1" ht="19.5" customHeight="1" x14ac:dyDescent="0.3">
      <c r="A12" s="509"/>
      <c r="B12" s="104"/>
      <c r="C12" s="234"/>
      <c r="D12" s="69"/>
      <c r="E12" s="70"/>
      <c r="F12" s="63"/>
      <c r="G12" s="221">
        <f t="shared" si="0"/>
        <v>0</v>
      </c>
      <c r="H12" s="539"/>
      <c r="I12" s="65"/>
      <c r="J12" s="66"/>
      <c r="K12" s="67"/>
    </row>
    <row r="13" spans="1:11" s="50" customFormat="1" ht="19.5" customHeight="1" x14ac:dyDescent="0.3">
      <c r="A13" s="509"/>
      <c r="B13" s="105"/>
      <c r="C13" s="235"/>
      <c r="D13" s="61"/>
      <c r="E13" s="172"/>
      <c r="F13" s="168"/>
      <c r="G13" s="221">
        <f t="shared" si="0"/>
        <v>0</v>
      </c>
      <c r="H13" s="539"/>
      <c r="I13" s="65"/>
      <c r="J13" s="66"/>
      <c r="K13" s="67"/>
    </row>
    <row r="14" spans="1:11" s="50" customFormat="1" ht="19.5" customHeight="1" x14ac:dyDescent="0.3">
      <c r="A14" s="509"/>
      <c r="B14" s="105"/>
      <c r="C14" s="235"/>
      <c r="D14" s="61"/>
      <c r="E14" s="172"/>
      <c r="F14" s="168"/>
      <c r="G14" s="221">
        <f t="shared" si="0"/>
        <v>0</v>
      </c>
      <c r="H14" s="539"/>
      <c r="I14" s="65"/>
      <c r="J14" s="66"/>
      <c r="K14" s="67"/>
    </row>
    <row r="15" spans="1:11" s="50" customFormat="1" ht="19.5" customHeight="1" x14ac:dyDescent="0.3">
      <c r="A15" s="509"/>
      <c r="B15" s="105"/>
      <c r="C15" s="235"/>
      <c r="D15" s="61"/>
      <c r="E15" s="172"/>
      <c r="F15" s="168"/>
      <c r="G15" s="221">
        <f t="shared" si="0"/>
        <v>0</v>
      </c>
      <c r="H15" s="539"/>
      <c r="I15" s="65"/>
      <c r="J15" s="66"/>
      <c r="K15" s="67"/>
    </row>
    <row r="16" spans="1:11" s="50" customFormat="1" ht="19.5" customHeight="1" x14ac:dyDescent="0.3">
      <c r="A16" s="519"/>
      <c r="B16" s="68"/>
      <c r="C16" s="236"/>
      <c r="D16" s="69"/>
      <c r="E16" s="173"/>
      <c r="F16" s="168"/>
      <c r="G16" s="221">
        <f t="shared" si="0"/>
        <v>0</v>
      </c>
      <c r="H16" s="540"/>
      <c r="I16" s="65"/>
      <c r="J16" s="66"/>
      <c r="K16" s="67"/>
    </row>
    <row r="17" spans="1:11" s="50" customFormat="1" ht="18.75" customHeight="1" x14ac:dyDescent="0.3">
      <c r="A17" s="499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 t="s">
        <v>562</v>
      </c>
      <c r="E17" s="62">
        <v>1</v>
      </c>
      <c r="F17" s="63">
        <v>5</v>
      </c>
      <c r="G17" s="221">
        <f t="shared" si="0"/>
        <v>20</v>
      </c>
      <c r="H17" s="538">
        <f>SUM(G17:G22)</f>
        <v>20</v>
      </c>
      <c r="I17" s="65"/>
      <c r="J17" s="66"/>
      <c r="K17" s="67"/>
    </row>
    <row r="18" spans="1:11" s="50" customFormat="1" ht="18.75" customHeight="1" x14ac:dyDescent="0.3">
      <c r="A18" s="509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39"/>
      <c r="I18" s="65"/>
      <c r="J18" s="66"/>
      <c r="K18" s="67"/>
    </row>
    <row r="19" spans="1:11" s="50" customFormat="1" ht="18.75" customHeight="1" x14ac:dyDescent="0.3">
      <c r="A19" s="509"/>
      <c r="B19" s="105"/>
      <c r="C19" s="238"/>
      <c r="D19" s="61"/>
      <c r="E19" s="62"/>
      <c r="F19" s="63"/>
      <c r="G19" s="221">
        <f t="shared" si="1"/>
        <v>0</v>
      </c>
      <c r="H19" s="539"/>
      <c r="I19" s="65"/>
      <c r="J19" s="66"/>
      <c r="K19" s="67"/>
    </row>
    <row r="20" spans="1:11" s="50" customFormat="1" ht="18.75" customHeight="1" x14ac:dyDescent="0.3">
      <c r="A20" s="509"/>
      <c r="B20" s="105"/>
      <c r="C20" s="238"/>
      <c r="D20" s="61"/>
      <c r="E20" s="62"/>
      <c r="F20" s="63"/>
      <c r="G20" s="221">
        <f t="shared" si="1"/>
        <v>0</v>
      </c>
      <c r="H20" s="539"/>
      <c r="I20" s="65"/>
      <c r="J20" s="66"/>
      <c r="K20" s="67"/>
    </row>
    <row r="21" spans="1:11" s="50" customFormat="1" ht="18.75" customHeight="1" x14ac:dyDescent="0.3">
      <c r="A21" s="509"/>
      <c r="B21" s="105"/>
      <c r="C21" s="238"/>
      <c r="D21" s="61"/>
      <c r="E21" s="62"/>
      <c r="F21" s="63"/>
      <c r="G21" s="221">
        <f t="shared" si="1"/>
        <v>0</v>
      </c>
      <c r="H21" s="539"/>
      <c r="I21" s="65"/>
      <c r="J21" s="66"/>
      <c r="K21" s="67"/>
    </row>
    <row r="22" spans="1:11" s="50" customFormat="1" ht="18.75" customHeight="1" x14ac:dyDescent="0.3">
      <c r="A22" s="519"/>
      <c r="B22" s="68"/>
      <c r="C22" s="239"/>
      <c r="D22" s="69"/>
      <c r="E22" s="70"/>
      <c r="F22" s="63"/>
      <c r="G22" s="221">
        <f t="shared" si="1"/>
        <v>0</v>
      </c>
      <c r="H22" s="540"/>
      <c r="I22" s="65"/>
      <c r="J22" s="66"/>
      <c r="K22" s="67"/>
    </row>
    <row r="23" spans="1:11" s="50" customFormat="1" ht="22.5" customHeight="1" x14ac:dyDescent="0.3">
      <c r="A23" s="499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38">
        <f>SUM(G23:G28)</f>
        <v>0</v>
      </c>
      <c r="I23" s="65"/>
      <c r="J23" s="66"/>
      <c r="K23" s="67"/>
    </row>
    <row r="24" spans="1:11" s="50" customFormat="1" ht="22.5" customHeight="1" x14ac:dyDescent="0.3">
      <c r="A24" s="509"/>
      <c r="B24" s="104"/>
      <c r="C24" s="237"/>
      <c r="D24" s="69"/>
      <c r="E24" s="70"/>
      <c r="F24" s="63"/>
      <c r="G24" s="221">
        <f t="shared" si="1"/>
        <v>0</v>
      </c>
      <c r="H24" s="539"/>
      <c r="I24" s="65"/>
      <c r="J24" s="66"/>
      <c r="K24" s="67"/>
    </row>
    <row r="25" spans="1:11" s="50" customFormat="1" ht="22.5" customHeight="1" x14ac:dyDescent="0.3">
      <c r="A25" s="509"/>
      <c r="B25" s="105"/>
      <c r="C25" s="238"/>
      <c r="D25" s="61"/>
      <c r="E25" s="62"/>
      <c r="F25" s="63"/>
      <c r="G25" s="221">
        <f t="shared" si="1"/>
        <v>0</v>
      </c>
      <c r="H25" s="539"/>
      <c r="I25" s="65"/>
      <c r="J25" s="66"/>
      <c r="K25" s="67"/>
    </row>
    <row r="26" spans="1:11" s="50" customFormat="1" ht="22.5" customHeight="1" x14ac:dyDescent="0.3">
      <c r="A26" s="509"/>
      <c r="B26" s="105"/>
      <c r="C26" s="238"/>
      <c r="D26" s="61"/>
      <c r="E26" s="62"/>
      <c r="F26" s="63"/>
      <c r="G26" s="221">
        <f t="shared" si="1"/>
        <v>0</v>
      </c>
      <c r="H26" s="539"/>
      <c r="I26" s="65"/>
      <c r="J26" s="66"/>
      <c r="K26" s="67"/>
    </row>
    <row r="27" spans="1:11" s="50" customFormat="1" ht="22.5" customHeight="1" x14ac:dyDescent="0.3">
      <c r="A27" s="509"/>
      <c r="B27" s="105"/>
      <c r="C27" s="238"/>
      <c r="D27" s="61"/>
      <c r="E27" s="62"/>
      <c r="F27" s="63"/>
      <c r="G27" s="221">
        <f t="shared" si="1"/>
        <v>0</v>
      </c>
      <c r="H27" s="539"/>
      <c r="I27" s="65"/>
      <c r="J27" s="66"/>
      <c r="K27" s="67"/>
    </row>
    <row r="28" spans="1:11" s="50" customFormat="1" ht="22.5" customHeight="1" x14ac:dyDescent="0.3">
      <c r="A28" s="519"/>
      <c r="B28" s="68"/>
      <c r="C28" s="239"/>
      <c r="D28" s="69"/>
      <c r="E28" s="70"/>
      <c r="F28" s="63"/>
      <c r="G28" s="221">
        <f t="shared" si="1"/>
        <v>0</v>
      </c>
      <c r="H28" s="540"/>
      <c r="I28" s="65"/>
      <c r="J28" s="66"/>
      <c r="K28" s="67"/>
    </row>
    <row r="29" spans="1:11" s="50" customFormat="1" ht="22.5" customHeight="1" x14ac:dyDescent="0.3">
      <c r="A29" s="499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38">
        <f>SUM(G29:G34)</f>
        <v>0</v>
      </c>
      <c r="I29" s="65"/>
      <c r="J29" s="66"/>
      <c r="K29" s="67"/>
    </row>
    <row r="30" spans="1:11" s="50" customFormat="1" ht="22.5" customHeight="1" x14ac:dyDescent="0.3">
      <c r="A30" s="509"/>
      <c r="B30" s="104"/>
      <c r="C30" s="237"/>
      <c r="D30" s="69"/>
      <c r="E30" s="70"/>
      <c r="F30" s="63"/>
      <c r="G30" s="221">
        <f t="shared" si="1"/>
        <v>0</v>
      </c>
      <c r="H30" s="539"/>
      <c r="I30" s="65"/>
      <c r="J30" s="66"/>
      <c r="K30" s="67"/>
    </row>
    <row r="31" spans="1:11" s="50" customFormat="1" ht="22.5" customHeight="1" x14ac:dyDescent="0.3">
      <c r="A31" s="509"/>
      <c r="B31" s="105"/>
      <c r="C31" s="238"/>
      <c r="D31" s="61"/>
      <c r="E31" s="62"/>
      <c r="F31" s="63"/>
      <c r="G31" s="221">
        <f t="shared" si="1"/>
        <v>0</v>
      </c>
      <c r="H31" s="539"/>
      <c r="I31" s="65"/>
      <c r="J31" s="66"/>
      <c r="K31" s="67"/>
    </row>
    <row r="32" spans="1:11" s="50" customFormat="1" ht="22.5" customHeight="1" x14ac:dyDescent="0.3">
      <c r="A32" s="509"/>
      <c r="B32" s="105"/>
      <c r="C32" s="238"/>
      <c r="D32" s="61"/>
      <c r="E32" s="62"/>
      <c r="F32" s="63"/>
      <c r="G32" s="221">
        <f t="shared" si="1"/>
        <v>0</v>
      </c>
      <c r="H32" s="539"/>
      <c r="I32" s="65"/>
      <c r="J32" s="66"/>
      <c r="K32" s="67"/>
    </row>
    <row r="33" spans="1:11" s="50" customFormat="1" ht="22.5" customHeight="1" x14ac:dyDescent="0.3">
      <c r="A33" s="509"/>
      <c r="B33" s="105"/>
      <c r="C33" s="238"/>
      <c r="D33" s="61"/>
      <c r="E33" s="62"/>
      <c r="F33" s="63"/>
      <c r="G33" s="221">
        <f t="shared" si="1"/>
        <v>0</v>
      </c>
      <c r="H33" s="539"/>
      <c r="I33" s="65"/>
      <c r="J33" s="66"/>
      <c r="K33" s="67"/>
    </row>
    <row r="34" spans="1:11" s="50" customFormat="1" ht="22.5" customHeight="1" x14ac:dyDescent="0.3">
      <c r="A34" s="519"/>
      <c r="B34" s="68"/>
      <c r="C34" s="239"/>
      <c r="D34" s="69"/>
      <c r="E34" s="70"/>
      <c r="F34" s="63"/>
      <c r="G34" s="221">
        <f t="shared" si="1"/>
        <v>0</v>
      </c>
      <c r="H34" s="540"/>
      <c r="I34" s="65"/>
      <c r="J34" s="66"/>
      <c r="K34" s="67"/>
    </row>
    <row r="35" spans="1:11" s="50" customFormat="1" ht="22.5" customHeight="1" x14ac:dyDescent="0.3">
      <c r="A35" s="499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38">
        <f>SUM(G35:G40)</f>
        <v>0</v>
      </c>
      <c r="I35" s="65"/>
      <c r="J35" s="66"/>
      <c r="K35" s="67"/>
    </row>
    <row r="36" spans="1:11" s="50" customFormat="1" ht="22.5" customHeight="1" x14ac:dyDescent="0.3">
      <c r="A36" s="509"/>
      <c r="B36" s="104"/>
      <c r="C36" s="237"/>
      <c r="D36" s="69"/>
      <c r="E36" s="70"/>
      <c r="F36" s="63"/>
      <c r="G36" s="221">
        <f t="shared" si="1"/>
        <v>0</v>
      </c>
      <c r="H36" s="539"/>
      <c r="I36" s="65"/>
      <c r="J36" s="66"/>
      <c r="K36" s="67"/>
    </row>
    <row r="37" spans="1:11" s="50" customFormat="1" ht="22.5" customHeight="1" x14ac:dyDescent="0.3">
      <c r="A37" s="509"/>
      <c r="B37" s="105"/>
      <c r="C37" s="238"/>
      <c r="D37" s="61"/>
      <c r="E37" s="62"/>
      <c r="F37" s="63"/>
      <c r="G37" s="221">
        <f t="shared" si="1"/>
        <v>0</v>
      </c>
      <c r="H37" s="539"/>
      <c r="I37" s="65"/>
      <c r="J37" s="66"/>
      <c r="K37" s="67"/>
    </row>
    <row r="38" spans="1:11" s="50" customFormat="1" ht="22.5" customHeight="1" x14ac:dyDescent="0.3">
      <c r="A38" s="509"/>
      <c r="B38" s="105"/>
      <c r="C38" s="238"/>
      <c r="D38" s="61"/>
      <c r="E38" s="62"/>
      <c r="F38" s="63"/>
      <c r="G38" s="221">
        <f t="shared" si="1"/>
        <v>0</v>
      </c>
      <c r="H38" s="539"/>
      <c r="I38" s="65"/>
      <c r="J38" s="66"/>
      <c r="K38" s="67"/>
    </row>
    <row r="39" spans="1:11" s="50" customFormat="1" ht="22.5" customHeight="1" x14ac:dyDescent="0.3">
      <c r="A39" s="509"/>
      <c r="B39" s="105"/>
      <c r="C39" s="238"/>
      <c r="D39" s="61"/>
      <c r="E39" s="62"/>
      <c r="F39" s="63"/>
      <c r="G39" s="221">
        <f t="shared" si="1"/>
        <v>0</v>
      </c>
      <c r="H39" s="539"/>
      <c r="I39" s="65"/>
      <c r="J39" s="66"/>
      <c r="K39" s="67"/>
    </row>
    <row r="40" spans="1:11" s="50" customFormat="1" ht="22.5" customHeight="1" x14ac:dyDescent="0.3">
      <c r="A40" s="519"/>
      <c r="B40" s="68"/>
      <c r="C40" s="239"/>
      <c r="D40" s="69"/>
      <c r="E40" s="70"/>
      <c r="F40" s="63"/>
      <c r="G40" s="221">
        <f t="shared" si="1"/>
        <v>0</v>
      </c>
      <c r="H40" s="540"/>
      <c r="I40" s="65"/>
      <c r="J40" s="66"/>
      <c r="K40" s="67"/>
    </row>
    <row r="41" spans="1:11" s="50" customFormat="1" ht="22.5" customHeight="1" x14ac:dyDescent="0.3">
      <c r="A41" s="499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38">
        <f>SUM(G41:G46)</f>
        <v>0</v>
      </c>
      <c r="I41" s="65"/>
      <c r="J41" s="66"/>
      <c r="K41" s="67"/>
    </row>
    <row r="42" spans="1:11" s="50" customFormat="1" ht="22.5" customHeight="1" x14ac:dyDescent="0.3">
      <c r="A42" s="509"/>
      <c r="B42" s="104"/>
      <c r="C42" s="237"/>
      <c r="D42" s="69"/>
      <c r="E42" s="70"/>
      <c r="F42" s="63"/>
      <c r="G42" s="221">
        <f t="shared" si="1"/>
        <v>0</v>
      </c>
      <c r="H42" s="539"/>
      <c r="I42" s="65"/>
      <c r="J42" s="66"/>
      <c r="K42" s="67"/>
    </row>
    <row r="43" spans="1:11" s="50" customFormat="1" ht="22.5" customHeight="1" x14ac:dyDescent="0.3">
      <c r="A43" s="509"/>
      <c r="B43" s="105"/>
      <c r="C43" s="238"/>
      <c r="D43" s="61"/>
      <c r="E43" s="62"/>
      <c r="F43" s="63"/>
      <c r="G43" s="221">
        <f t="shared" si="1"/>
        <v>0</v>
      </c>
      <c r="H43" s="539"/>
      <c r="I43" s="65"/>
      <c r="J43" s="66"/>
      <c r="K43" s="67"/>
    </row>
    <row r="44" spans="1:11" s="50" customFormat="1" ht="22.5" customHeight="1" x14ac:dyDescent="0.3">
      <c r="A44" s="509"/>
      <c r="B44" s="105"/>
      <c r="C44" s="238"/>
      <c r="D44" s="61"/>
      <c r="E44" s="62"/>
      <c r="F44" s="63"/>
      <c r="G44" s="221">
        <f t="shared" si="1"/>
        <v>0</v>
      </c>
      <c r="H44" s="539"/>
      <c r="I44" s="65"/>
      <c r="J44" s="66"/>
      <c r="K44" s="67"/>
    </row>
    <row r="45" spans="1:11" s="50" customFormat="1" ht="22.5" customHeight="1" x14ac:dyDescent="0.3">
      <c r="A45" s="509"/>
      <c r="B45" s="105"/>
      <c r="C45" s="238"/>
      <c r="D45" s="61"/>
      <c r="E45" s="62"/>
      <c r="F45" s="63"/>
      <c r="G45" s="221">
        <f t="shared" si="1"/>
        <v>0</v>
      </c>
      <c r="H45" s="539"/>
      <c r="I45" s="65"/>
      <c r="J45" s="66"/>
      <c r="K45" s="67"/>
    </row>
    <row r="46" spans="1:11" s="50" customFormat="1" ht="22.5" customHeight="1" x14ac:dyDescent="0.3">
      <c r="A46" s="519"/>
      <c r="B46" s="68"/>
      <c r="C46" s="239"/>
      <c r="D46" s="69"/>
      <c r="E46" s="70"/>
      <c r="F46" s="63"/>
      <c r="G46" s="221">
        <f t="shared" si="1"/>
        <v>0</v>
      </c>
      <c r="H46" s="540"/>
      <c r="I46" s="65"/>
      <c r="J46" s="66"/>
      <c r="K46" s="67"/>
    </row>
    <row r="47" spans="1:11" s="50" customFormat="1" ht="22.5" customHeight="1" x14ac:dyDescent="0.3">
      <c r="A47" s="499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38">
        <f>SUM(G47:G52)</f>
        <v>0</v>
      </c>
      <c r="I47" s="65"/>
      <c r="J47" s="66"/>
      <c r="K47" s="67"/>
    </row>
    <row r="48" spans="1:11" s="50" customFormat="1" ht="22.5" customHeight="1" x14ac:dyDescent="0.3">
      <c r="A48" s="509"/>
      <c r="B48" s="104"/>
      <c r="C48" s="237"/>
      <c r="D48" s="69"/>
      <c r="E48" s="70"/>
      <c r="F48" s="63"/>
      <c r="G48" s="221">
        <f t="shared" si="1"/>
        <v>0</v>
      </c>
      <c r="H48" s="539"/>
      <c r="I48" s="65"/>
      <c r="J48" s="66"/>
      <c r="K48" s="67"/>
    </row>
    <row r="49" spans="1:11" s="50" customFormat="1" ht="22.5" customHeight="1" x14ac:dyDescent="0.3">
      <c r="A49" s="509"/>
      <c r="B49" s="105"/>
      <c r="C49" s="238"/>
      <c r="D49" s="61"/>
      <c r="E49" s="62"/>
      <c r="F49" s="63"/>
      <c r="G49" s="221">
        <f t="shared" si="1"/>
        <v>0</v>
      </c>
      <c r="H49" s="539"/>
      <c r="I49" s="65"/>
      <c r="J49" s="66"/>
      <c r="K49" s="67"/>
    </row>
    <row r="50" spans="1:11" s="50" customFormat="1" ht="22.5" customHeight="1" x14ac:dyDescent="0.3">
      <c r="A50" s="509"/>
      <c r="B50" s="105"/>
      <c r="C50" s="238"/>
      <c r="D50" s="61"/>
      <c r="E50" s="62"/>
      <c r="F50" s="63"/>
      <c r="G50" s="221">
        <f t="shared" si="1"/>
        <v>0</v>
      </c>
      <c r="H50" s="539"/>
      <c r="I50" s="65"/>
      <c r="J50" s="66"/>
      <c r="K50" s="67"/>
    </row>
    <row r="51" spans="1:11" s="50" customFormat="1" ht="22.5" customHeight="1" x14ac:dyDescent="0.3">
      <c r="A51" s="509"/>
      <c r="B51" s="105"/>
      <c r="C51" s="238"/>
      <c r="D51" s="61"/>
      <c r="E51" s="62"/>
      <c r="F51" s="63"/>
      <c r="G51" s="221">
        <f t="shared" si="1"/>
        <v>0</v>
      </c>
      <c r="H51" s="539"/>
      <c r="I51" s="65"/>
      <c r="J51" s="66"/>
      <c r="K51" s="67"/>
    </row>
    <row r="52" spans="1:11" s="50" customFormat="1" ht="22.5" customHeight="1" x14ac:dyDescent="0.3">
      <c r="A52" s="519"/>
      <c r="B52" s="68"/>
      <c r="C52" s="239"/>
      <c r="D52" s="69"/>
      <c r="E52" s="70"/>
      <c r="F52" s="63"/>
      <c r="G52" s="221">
        <f t="shared" si="1"/>
        <v>0</v>
      </c>
      <c r="H52" s="540"/>
      <c r="I52" s="65"/>
      <c r="J52" s="66"/>
      <c r="K52" s="67"/>
    </row>
    <row r="53" spans="1:11" s="50" customFormat="1" ht="22.5" customHeight="1" x14ac:dyDescent="0.3">
      <c r="A53" s="499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 t="s">
        <v>563</v>
      </c>
      <c r="E53" s="62">
        <v>1</v>
      </c>
      <c r="F53" s="63">
        <v>5</v>
      </c>
      <c r="G53" s="221">
        <f t="shared" si="1"/>
        <v>20</v>
      </c>
      <c r="H53" s="538">
        <f>SUM(G53:G58)</f>
        <v>20</v>
      </c>
      <c r="I53" s="65"/>
      <c r="J53" s="66"/>
      <c r="K53" s="67"/>
    </row>
    <row r="54" spans="1:11" s="50" customFormat="1" ht="22.5" customHeight="1" x14ac:dyDescent="0.3">
      <c r="A54" s="509"/>
      <c r="B54" s="104"/>
      <c r="C54" s="237"/>
      <c r="D54" s="69"/>
      <c r="E54" s="70"/>
      <c r="F54" s="63"/>
      <c r="G54" s="221">
        <f t="shared" si="1"/>
        <v>0</v>
      </c>
      <c r="H54" s="539"/>
      <c r="I54" s="65"/>
      <c r="J54" s="66"/>
      <c r="K54" s="67"/>
    </row>
    <row r="55" spans="1:11" s="50" customFormat="1" ht="22.5" customHeight="1" x14ac:dyDescent="0.3">
      <c r="A55" s="509"/>
      <c r="B55" s="105"/>
      <c r="C55" s="238"/>
      <c r="D55" s="61"/>
      <c r="E55" s="62"/>
      <c r="F55" s="63"/>
      <c r="G55" s="221">
        <f t="shared" si="1"/>
        <v>0</v>
      </c>
      <c r="H55" s="539"/>
      <c r="I55" s="65"/>
      <c r="J55" s="66"/>
      <c r="K55" s="67"/>
    </row>
    <row r="56" spans="1:11" s="50" customFormat="1" ht="22.5" customHeight="1" x14ac:dyDescent="0.3">
      <c r="A56" s="509"/>
      <c r="B56" s="105"/>
      <c r="C56" s="238"/>
      <c r="D56" s="61"/>
      <c r="E56" s="62"/>
      <c r="F56" s="63"/>
      <c r="G56" s="221">
        <f t="shared" si="1"/>
        <v>0</v>
      </c>
      <c r="H56" s="539"/>
      <c r="I56" s="65"/>
      <c r="J56" s="66"/>
      <c r="K56" s="67"/>
    </row>
    <row r="57" spans="1:11" s="50" customFormat="1" ht="22.5" customHeight="1" x14ac:dyDescent="0.3">
      <c r="A57" s="509"/>
      <c r="B57" s="105"/>
      <c r="C57" s="238"/>
      <c r="D57" s="61"/>
      <c r="E57" s="62"/>
      <c r="F57" s="63"/>
      <c r="G57" s="221">
        <f t="shared" si="1"/>
        <v>0</v>
      </c>
      <c r="H57" s="539"/>
      <c r="I57" s="65"/>
      <c r="J57" s="66"/>
      <c r="K57" s="67"/>
    </row>
    <row r="58" spans="1:11" s="50" customFormat="1" ht="22.5" customHeight="1" x14ac:dyDescent="0.3">
      <c r="A58" s="519"/>
      <c r="B58" s="68"/>
      <c r="C58" s="239"/>
      <c r="D58" s="69"/>
      <c r="E58" s="70"/>
      <c r="F58" s="63"/>
      <c r="G58" s="221">
        <f t="shared" si="1"/>
        <v>0</v>
      </c>
      <c r="H58" s="540"/>
      <c r="I58" s="65"/>
      <c r="J58" s="66"/>
      <c r="K58" s="67"/>
    </row>
    <row r="59" spans="1:11" s="50" customFormat="1" ht="22.5" customHeight="1" x14ac:dyDescent="0.3">
      <c r="A59" s="499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38">
        <f>SUM(G59:G64)</f>
        <v>0</v>
      </c>
      <c r="I59" s="65"/>
      <c r="J59" s="66"/>
      <c r="K59" s="67"/>
    </row>
    <row r="60" spans="1:11" s="50" customFormat="1" ht="22.5" customHeight="1" x14ac:dyDescent="0.3">
      <c r="A60" s="509"/>
      <c r="B60" s="104"/>
      <c r="C60" s="237"/>
      <c r="D60" s="69"/>
      <c r="E60" s="70"/>
      <c r="F60" s="63"/>
      <c r="G60" s="221">
        <f t="shared" si="1"/>
        <v>0</v>
      </c>
      <c r="H60" s="539"/>
      <c r="I60" s="65"/>
      <c r="J60" s="66"/>
      <c r="K60" s="67"/>
    </row>
    <row r="61" spans="1:11" s="50" customFormat="1" ht="22.5" customHeight="1" x14ac:dyDescent="0.3">
      <c r="A61" s="509"/>
      <c r="B61" s="105"/>
      <c r="C61" s="238"/>
      <c r="D61" s="61"/>
      <c r="E61" s="62"/>
      <c r="F61" s="63"/>
      <c r="G61" s="221">
        <f t="shared" si="1"/>
        <v>0</v>
      </c>
      <c r="H61" s="539"/>
      <c r="I61" s="65"/>
      <c r="J61" s="66"/>
      <c r="K61" s="67"/>
    </row>
    <row r="62" spans="1:11" s="50" customFormat="1" ht="22.5" customHeight="1" x14ac:dyDescent="0.3">
      <c r="A62" s="509"/>
      <c r="B62" s="105"/>
      <c r="C62" s="238"/>
      <c r="D62" s="61"/>
      <c r="E62" s="62"/>
      <c r="F62" s="63"/>
      <c r="G62" s="221">
        <f t="shared" si="1"/>
        <v>0</v>
      </c>
      <c r="H62" s="539"/>
      <c r="I62" s="65"/>
      <c r="J62" s="66"/>
      <c r="K62" s="67"/>
    </row>
    <row r="63" spans="1:11" s="50" customFormat="1" ht="22.5" customHeight="1" x14ac:dyDescent="0.3">
      <c r="A63" s="509"/>
      <c r="B63" s="105"/>
      <c r="C63" s="238"/>
      <c r="D63" s="61"/>
      <c r="E63" s="62"/>
      <c r="F63" s="63"/>
      <c r="G63" s="221">
        <f t="shared" si="1"/>
        <v>0</v>
      </c>
      <c r="H63" s="539"/>
      <c r="I63" s="65"/>
      <c r="J63" s="66"/>
      <c r="K63" s="67"/>
    </row>
    <row r="64" spans="1:11" s="50" customFormat="1" ht="22.5" customHeight="1" x14ac:dyDescent="0.3">
      <c r="A64" s="519"/>
      <c r="B64" s="68"/>
      <c r="C64" s="239"/>
      <c r="D64" s="69"/>
      <c r="E64" s="70"/>
      <c r="F64" s="63"/>
      <c r="G64" s="221">
        <f t="shared" si="1"/>
        <v>0</v>
      </c>
      <c r="H64" s="540"/>
      <c r="I64" s="65"/>
      <c r="J64" s="66"/>
      <c r="K64" s="67"/>
    </row>
    <row r="65" spans="1:11" s="50" customFormat="1" ht="22.5" customHeight="1" x14ac:dyDescent="0.3">
      <c r="A65" s="499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38">
        <f>SUM(G65:G70)</f>
        <v>0</v>
      </c>
      <c r="I65" s="65"/>
      <c r="J65" s="66"/>
      <c r="K65" s="67"/>
    </row>
    <row r="66" spans="1:11" s="50" customFormat="1" ht="22.5" customHeight="1" x14ac:dyDescent="0.3">
      <c r="A66" s="509"/>
      <c r="B66" s="104"/>
      <c r="C66" s="237"/>
      <c r="D66" s="69"/>
      <c r="E66" s="70"/>
      <c r="F66" s="63"/>
      <c r="G66" s="221">
        <f t="shared" si="1"/>
        <v>0</v>
      </c>
      <c r="H66" s="539"/>
      <c r="I66" s="65"/>
      <c r="J66" s="66"/>
      <c r="K66" s="67"/>
    </row>
    <row r="67" spans="1:11" s="50" customFormat="1" ht="22.5" customHeight="1" x14ac:dyDescent="0.3">
      <c r="A67" s="509"/>
      <c r="B67" s="105"/>
      <c r="C67" s="238"/>
      <c r="D67" s="61"/>
      <c r="E67" s="62"/>
      <c r="F67" s="63"/>
      <c r="G67" s="221">
        <f t="shared" si="1"/>
        <v>0</v>
      </c>
      <c r="H67" s="539"/>
      <c r="I67" s="65"/>
      <c r="J67" s="66"/>
      <c r="K67" s="67"/>
    </row>
    <row r="68" spans="1:11" s="50" customFormat="1" ht="22.5" customHeight="1" x14ac:dyDescent="0.3">
      <c r="A68" s="509"/>
      <c r="B68" s="105"/>
      <c r="C68" s="238"/>
      <c r="D68" s="61"/>
      <c r="E68" s="62"/>
      <c r="F68" s="63"/>
      <c r="G68" s="221">
        <f t="shared" si="1"/>
        <v>0</v>
      </c>
      <c r="H68" s="539"/>
      <c r="I68" s="65"/>
      <c r="J68" s="66"/>
      <c r="K68" s="67"/>
    </row>
    <row r="69" spans="1:11" s="50" customFormat="1" ht="22.5" customHeight="1" x14ac:dyDescent="0.3">
      <c r="A69" s="509"/>
      <c r="B69" s="105"/>
      <c r="C69" s="238"/>
      <c r="D69" s="61"/>
      <c r="E69" s="62"/>
      <c r="F69" s="63"/>
      <c r="G69" s="221">
        <f t="shared" si="1"/>
        <v>0</v>
      </c>
      <c r="H69" s="539"/>
      <c r="I69" s="65"/>
      <c r="J69" s="66"/>
      <c r="K69" s="67"/>
    </row>
    <row r="70" spans="1:11" s="50" customFormat="1" ht="22.5" customHeight="1" x14ac:dyDescent="0.3">
      <c r="A70" s="519"/>
      <c r="B70" s="68"/>
      <c r="C70" s="239"/>
      <c r="D70" s="69"/>
      <c r="E70" s="70"/>
      <c r="F70" s="63"/>
      <c r="G70" s="221">
        <f t="shared" si="1"/>
        <v>0</v>
      </c>
      <c r="H70" s="540"/>
      <c r="I70" s="65"/>
      <c r="J70" s="66"/>
      <c r="K70" s="67"/>
    </row>
    <row r="71" spans="1:11" s="50" customFormat="1" ht="22.5" customHeight="1" x14ac:dyDescent="0.3">
      <c r="A71" s="499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38">
        <f>SUM(G71:G76)</f>
        <v>0</v>
      </c>
      <c r="I71" s="65"/>
      <c r="J71" s="66"/>
      <c r="K71" s="67"/>
    </row>
    <row r="72" spans="1:11" s="50" customFormat="1" ht="22.5" customHeight="1" x14ac:dyDescent="0.3">
      <c r="A72" s="509"/>
      <c r="B72" s="104"/>
      <c r="C72" s="237"/>
      <c r="D72" s="69"/>
      <c r="E72" s="70"/>
      <c r="F72" s="63"/>
      <c r="G72" s="221">
        <f t="shared" si="1"/>
        <v>0</v>
      </c>
      <c r="H72" s="539"/>
      <c r="I72" s="65"/>
      <c r="J72" s="66"/>
      <c r="K72" s="67"/>
    </row>
    <row r="73" spans="1:11" s="50" customFormat="1" ht="22.5" customHeight="1" x14ac:dyDescent="0.3">
      <c r="A73" s="509"/>
      <c r="B73" s="105"/>
      <c r="C73" s="238"/>
      <c r="D73" s="61"/>
      <c r="E73" s="62"/>
      <c r="F73" s="63"/>
      <c r="G73" s="221">
        <f t="shared" si="1"/>
        <v>0</v>
      </c>
      <c r="H73" s="539"/>
      <c r="I73" s="65"/>
      <c r="J73" s="66"/>
      <c r="K73" s="67"/>
    </row>
    <row r="74" spans="1:11" s="50" customFormat="1" ht="22.5" customHeight="1" x14ac:dyDescent="0.3">
      <c r="A74" s="509"/>
      <c r="B74" s="105"/>
      <c r="C74" s="238"/>
      <c r="D74" s="61"/>
      <c r="E74" s="62"/>
      <c r="F74" s="63"/>
      <c r="G74" s="221">
        <f t="shared" si="1"/>
        <v>0</v>
      </c>
      <c r="H74" s="539"/>
      <c r="I74" s="65"/>
      <c r="J74" s="66"/>
      <c r="K74" s="67"/>
    </row>
    <row r="75" spans="1:11" s="50" customFormat="1" ht="22.5" customHeight="1" x14ac:dyDescent="0.3">
      <c r="A75" s="509"/>
      <c r="B75" s="105"/>
      <c r="C75" s="238"/>
      <c r="D75" s="61"/>
      <c r="E75" s="62"/>
      <c r="F75" s="63"/>
      <c r="G75" s="221">
        <f t="shared" si="1"/>
        <v>0</v>
      </c>
      <c r="H75" s="539"/>
      <c r="I75" s="65"/>
      <c r="J75" s="66"/>
      <c r="K75" s="67"/>
    </row>
    <row r="76" spans="1:11" s="50" customFormat="1" ht="22.5" customHeight="1" x14ac:dyDescent="0.3">
      <c r="A76" s="519"/>
      <c r="B76" s="68"/>
      <c r="C76" s="239"/>
      <c r="D76" s="69"/>
      <c r="E76" s="70"/>
      <c r="F76" s="63"/>
      <c r="G76" s="221">
        <f t="shared" si="1"/>
        <v>0</v>
      </c>
      <c r="H76" s="540"/>
      <c r="I76" s="65"/>
      <c r="J76" s="66"/>
      <c r="K76" s="67"/>
    </row>
    <row r="77" spans="1:11" s="50" customFormat="1" ht="22.5" customHeight="1" x14ac:dyDescent="0.3">
      <c r="A77" s="499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 t="s">
        <v>564</v>
      </c>
      <c r="E77" s="62">
        <v>1</v>
      </c>
      <c r="F77" s="63">
        <v>5</v>
      </c>
      <c r="G77" s="221">
        <f t="shared" si="1"/>
        <v>20</v>
      </c>
      <c r="H77" s="538">
        <f>SUM(G77:G82)</f>
        <v>20</v>
      </c>
      <c r="I77" s="65"/>
      <c r="J77" s="66"/>
      <c r="K77" s="67"/>
    </row>
    <row r="78" spans="1:11" s="50" customFormat="1" ht="22.5" customHeight="1" x14ac:dyDescent="0.3">
      <c r="A78" s="509"/>
      <c r="B78" s="104"/>
      <c r="C78" s="237"/>
      <c r="D78" s="69"/>
      <c r="E78" s="70"/>
      <c r="F78" s="63"/>
      <c r="G78" s="221">
        <f t="shared" si="1"/>
        <v>0</v>
      </c>
      <c r="H78" s="539"/>
      <c r="I78" s="65"/>
      <c r="J78" s="66"/>
      <c r="K78" s="67"/>
    </row>
    <row r="79" spans="1:11" s="50" customFormat="1" ht="22.5" customHeight="1" x14ac:dyDescent="0.3">
      <c r="A79" s="509"/>
      <c r="B79" s="105"/>
      <c r="C79" s="238"/>
      <c r="D79" s="61"/>
      <c r="E79" s="62"/>
      <c r="F79" s="63"/>
      <c r="G79" s="221">
        <f t="shared" si="1"/>
        <v>0</v>
      </c>
      <c r="H79" s="539"/>
      <c r="I79" s="65"/>
      <c r="J79" s="66"/>
      <c r="K79" s="67"/>
    </row>
    <row r="80" spans="1:11" s="50" customFormat="1" ht="22.5" customHeight="1" x14ac:dyDescent="0.3">
      <c r="A80" s="509"/>
      <c r="B80" s="105"/>
      <c r="C80" s="238"/>
      <c r="D80" s="61"/>
      <c r="E80" s="62"/>
      <c r="F80" s="63"/>
      <c r="G80" s="221">
        <f t="shared" si="1"/>
        <v>0</v>
      </c>
      <c r="H80" s="539"/>
      <c r="I80" s="65"/>
      <c r="J80" s="66"/>
      <c r="K80" s="67"/>
    </row>
    <row r="81" spans="1:11" s="50" customFormat="1" ht="22.5" customHeight="1" x14ac:dyDescent="0.3">
      <c r="A81" s="509"/>
      <c r="B81" s="105"/>
      <c r="C81" s="238"/>
      <c r="D81" s="61"/>
      <c r="E81" s="62"/>
      <c r="F81" s="63"/>
      <c r="G81" s="221">
        <f t="shared" si="1"/>
        <v>0</v>
      </c>
      <c r="H81" s="539"/>
      <c r="I81" s="65"/>
      <c r="J81" s="66"/>
      <c r="K81" s="67"/>
    </row>
    <row r="82" spans="1:11" s="50" customFormat="1" ht="22.5" customHeight="1" x14ac:dyDescent="0.3">
      <c r="A82" s="519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40"/>
      <c r="I82" s="65"/>
      <c r="J82" s="66"/>
      <c r="K82" s="67"/>
    </row>
    <row r="83" spans="1:11" s="50" customFormat="1" ht="22.5" customHeight="1" x14ac:dyDescent="0.3">
      <c r="A83" s="499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38">
        <f>SUM(G83:G88)</f>
        <v>0</v>
      </c>
      <c r="I83" s="65"/>
      <c r="J83" s="66"/>
      <c r="K83" s="67"/>
    </row>
    <row r="84" spans="1:11" s="50" customFormat="1" ht="22.5" customHeight="1" x14ac:dyDescent="0.3">
      <c r="A84" s="509"/>
      <c r="B84" s="104"/>
      <c r="C84" s="237"/>
      <c r="D84" s="69"/>
      <c r="E84" s="70"/>
      <c r="F84" s="63"/>
      <c r="G84" s="221">
        <f t="shared" si="2"/>
        <v>0</v>
      </c>
      <c r="H84" s="539"/>
      <c r="I84" s="65"/>
      <c r="J84" s="66"/>
      <c r="K84" s="67"/>
    </row>
    <row r="85" spans="1:11" s="50" customFormat="1" ht="22.5" customHeight="1" x14ac:dyDescent="0.3">
      <c r="A85" s="509"/>
      <c r="B85" s="105"/>
      <c r="C85" s="238"/>
      <c r="D85" s="61"/>
      <c r="E85" s="62"/>
      <c r="F85" s="63"/>
      <c r="G85" s="221">
        <f t="shared" si="2"/>
        <v>0</v>
      </c>
      <c r="H85" s="539"/>
      <c r="I85" s="65"/>
      <c r="J85" s="66"/>
      <c r="K85" s="67"/>
    </row>
    <row r="86" spans="1:11" s="50" customFormat="1" ht="22.5" customHeight="1" x14ac:dyDescent="0.3">
      <c r="A86" s="509"/>
      <c r="B86" s="105"/>
      <c r="C86" s="238"/>
      <c r="D86" s="61"/>
      <c r="E86" s="62"/>
      <c r="F86" s="63"/>
      <c r="G86" s="221">
        <f t="shared" si="2"/>
        <v>0</v>
      </c>
      <c r="H86" s="539"/>
      <c r="I86" s="65"/>
      <c r="J86" s="66"/>
      <c r="K86" s="67"/>
    </row>
    <row r="87" spans="1:11" s="50" customFormat="1" ht="22.5" customHeight="1" x14ac:dyDescent="0.3">
      <c r="A87" s="509"/>
      <c r="B87" s="105"/>
      <c r="C87" s="238"/>
      <c r="D87" s="61"/>
      <c r="E87" s="62"/>
      <c r="F87" s="63"/>
      <c r="G87" s="221">
        <f t="shared" si="2"/>
        <v>0</v>
      </c>
      <c r="H87" s="539"/>
      <c r="I87" s="65"/>
      <c r="J87" s="66"/>
      <c r="K87" s="67"/>
    </row>
    <row r="88" spans="1:11" s="50" customFormat="1" ht="22.5" customHeight="1" x14ac:dyDescent="0.3">
      <c r="A88" s="519"/>
      <c r="B88" s="68"/>
      <c r="C88" s="239"/>
      <c r="D88" s="69"/>
      <c r="E88" s="70"/>
      <c r="F88" s="63"/>
      <c r="G88" s="221">
        <f t="shared" si="2"/>
        <v>0</v>
      </c>
      <c r="H88" s="540"/>
      <c r="I88" s="65"/>
      <c r="J88" s="66"/>
      <c r="K88" s="67"/>
    </row>
    <row r="89" spans="1:11" s="50" customFormat="1" ht="22.5" customHeight="1" x14ac:dyDescent="0.3">
      <c r="A89" s="499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38">
        <f>SUM(G89:G94)</f>
        <v>0</v>
      </c>
      <c r="I89" s="65"/>
      <c r="J89" s="66"/>
      <c r="K89" s="67"/>
    </row>
    <row r="90" spans="1:11" s="50" customFormat="1" ht="22.5" customHeight="1" x14ac:dyDescent="0.3">
      <c r="A90" s="509"/>
      <c r="B90" s="104"/>
      <c r="C90" s="237"/>
      <c r="D90" s="69"/>
      <c r="E90" s="70"/>
      <c r="F90" s="63"/>
      <c r="G90" s="221">
        <f t="shared" si="2"/>
        <v>0</v>
      </c>
      <c r="H90" s="539"/>
      <c r="I90" s="65"/>
      <c r="J90" s="66"/>
      <c r="K90" s="67"/>
    </row>
    <row r="91" spans="1:11" s="50" customFormat="1" ht="22.5" customHeight="1" x14ac:dyDescent="0.3">
      <c r="A91" s="509"/>
      <c r="B91" s="105"/>
      <c r="C91" s="238"/>
      <c r="D91" s="61"/>
      <c r="E91" s="62"/>
      <c r="F91" s="63"/>
      <c r="G91" s="221">
        <f t="shared" si="2"/>
        <v>0</v>
      </c>
      <c r="H91" s="539"/>
      <c r="I91" s="65"/>
      <c r="J91" s="66"/>
      <c r="K91" s="67"/>
    </row>
    <row r="92" spans="1:11" s="50" customFormat="1" ht="22.5" customHeight="1" x14ac:dyDescent="0.3">
      <c r="A92" s="509"/>
      <c r="B92" s="105"/>
      <c r="C92" s="238"/>
      <c r="D92" s="61"/>
      <c r="E92" s="62"/>
      <c r="F92" s="63"/>
      <c r="G92" s="221">
        <f t="shared" si="2"/>
        <v>0</v>
      </c>
      <c r="H92" s="539"/>
      <c r="I92" s="65"/>
      <c r="J92" s="66"/>
      <c r="K92" s="67"/>
    </row>
    <row r="93" spans="1:11" s="50" customFormat="1" ht="22.5" customHeight="1" x14ac:dyDescent="0.3">
      <c r="A93" s="509"/>
      <c r="B93" s="105"/>
      <c r="C93" s="238"/>
      <c r="D93" s="61"/>
      <c r="E93" s="62"/>
      <c r="F93" s="63"/>
      <c r="G93" s="221">
        <f t="shared" si="2"/>
        <v>0</v>
      </c>
      <c r="H93" s="539"/>
      <c r="I93" s="65"/>
      <c r="J93" s="66"/>
      <c r="K93" s="67"/>
    </row>
    <row r="94" spans="1:11" s="50" customFormat="1" ht="22.5" customHeight="1" x14ac:dyDescent="0.3">
      <c r="A94" s="519"/>
      <c r="B94" s="68"/>
      <c r="C94" s="239"/>
      <c r="D94" s="69"/>
      <c r="E94" s="70"/>
      <c r="F94" s="63"/>
      <c r="G94" s="221">
        <f t="shared" si="2"/>
        <v>0</v>
      </c>
      <c r="H94" s="540"/>
      <c r="I94" s="65"/>
      <c r="J94" s="66"/>
      <c r="K94" s="67"/>
    </row>
    <row r="95" spans="1:11" s="50" customFormat="1" ht="22.5" customHeight="1" x14ac:dyDescent="0.3">
      <c r="A95" s="499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38">
        <f>SUM(G95:G100)</f>
        <v>0</v>
      </c>
      <c r="I95" s="65"/>
      <c r="J95" s="66"/>
      <c r="K95" s="67"/>
    </row>
    <row r="96" spans="1:11" s="50" customFormat="1" ht="22.5" customHeight="1" x14ac:dyDescent="0.3">
      <c r="A96" s="509"/>
      <c r="B96" s="104"/>
      <c r="C96" s="237"/>
      <c r="D96" s="69"/>
      <c r="E96" s="70"/>
      <c r="F96" s="63"/>
      <c r="G96" s="221">
        <f t="shared" si="2"/>
        <v>0</v>
      </c>
      <c r="H96" s="539"/>
      <c r="I96" s="65"/>
      <c r="J96" s="66"/>
      <c r="K96" s="67"/>
    </row>
    <row r="97" spans="1:11" s="50" customFormat="1" ht="22.5" customHeight="1" x14ac:dyDescent="0.3">
      <c r="A97" s="509"/>
      <c r="B97" s="105"/>
      <c r="C97" s="238"/>
      <c r="D97" s="61"/>
      <c r="E97" s="62"/>
      <c r="F97" s="63"/>
      <c r="G97" s="221">
        <f t="shared" si="2"/>
        <v>0</v>
      </c>
      <c r="H97" s="539"/>
      <c r="I97" s="65"/>
      <c r="J97" s="66"/>
      <c r="K97" s="67"/>
    </row>
    <row r="98" spans="1:11" s="50" customFormat="1" ht="22.5" customHeight="1" x14ac:dyDescent="0.3">
      <c r="A98" s="509"/>
      <c r="B98" s="105"/>
      <c r="C98" s="238"/>
      <c r="D98" s="61"/>
      <c r="E98" s="62"/>
      <c r="F98" s="63"/>
      <c r="G98" s="221">
        <f t="shared" si="2"/>
        <v>0</v>
      </c>
      <c r="H98" s="539"/>
      <c r="I98" s="65"/>
      <c r="J98" s="66"/>
      <c r="K98" s="67"/>
    </row>
    <row r="99" spans="1:11" s="50" customFormat="1" ht="22.5" customHeight="1" x14ac:dyDescent="0.3">
      <c r="A99" s="509"/>
      <c r="B99" s="105"/>
      <c r="C99" s="238"/>
      <c r="D99" s="61"/>
      <c r="E99" s="62"/>
      <c r="F99" s="63"/>
      <c r="G99" s="221">
        <f t="shared" si="2"/>
        <v>0</v>
      </c>
      <c r="H99" s="539"/>
      <c r="I99" s="65"/>
      <c r="J99" s="66"/>
      <c r="K99" s="67"/>
    </row>
    <row r="100" spans="1:11" s="50" customFormat="1" ht="22.5" customHeight="1" x14ac:dyDescent="0.3">
      <c r="A100" s="519"/>
      <c r="B100" s="68"/>
      <c r="C100" s="239"/>
      <c r="D100" s="69"/>
      <c r="E100" s="70"/>
      <c r="F100" s="63"/>
      <c r="G100" s="221">
        <f t="shared" si="2"/>
        <v>0</v>
      </c>
      <c r="H100" s="540"/>
      <c r="I100" s="65"/>
      <c r="J100" s="66"/>
      <c r="K100" s="67"/>
    </row>
    <row r="101" spans="1:11" s="50" customFormat="1" ht="22.5" customHeight="1" x14ac:dyDescent="0.3">
      <c r="A101" s="499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38">
        <f>SUM(G101:G106)</f>
        <v>0</v>
      </c>
      <c r="I101" s="65"/>
      <c r="J101" s="66"/>
      <c r="K101" s="67"/>
    </row>
    <row r="102" spans="1:11" s="50" customFormat="1" ht="22.5" customHeight="1" x14ac:dyDescent="0.3">
      <c r="A102" s="509"/>
      <c r="B102" s="104"/>
      <c r="C102" s="237"/>
      <c r="D102" s="69"/>
      <c r="E102" s="70"/>
      <c r="F102" s="63"/>
      <c r="G102" s="221">
        <f t="shared" si="2"/>
        <v>0</v>
      </c>
      <c r="H102" s="539"/>
      <c r="I102" s="65"/>
      <c r="J102" s="66"/>
      <c r="K102" s="67"/>
    </row>
    <row r="103" spans="1:11" s="50" customFormat="1" ht="22.5" customHeight="1" x14ac:dyDescent="0.3">
      <c r="A103" s="509"/>
      <c r="B103" s="105"/>
      <c r="C103" s="238"/>
      <c r="D103" s="61"/>
      <c r="E103" s="62"/>
      <c r="F103" s="63"/>
      <c r="G103" s="221">
        <f t="shared" si="2"/>
        <v>0</v>
      </c>
      <c r="H103" s="539"/>
      <c r="I103" s="65"/>
      <c r="J103" s="66"/>
      <c r="K103" s="67"/>
    </row>
    <row r="104" spans="1:11" s="50" customFormat="1" ht="22.5" customHeight="1" x14ac:dyDescent="0.3">
      <c r="A104" s="509"/>
      <c r="B104" s="105"/>
      <c r="C104" s="238"/>
      <c r="D104" s="61"/>
      <c r="E104" s="62"/>
      <c r="F104" s="63"/>
      <c r="G104" s="221">
        <f t="shared" si="2"/>
        <v>0</v>
      </c>
      <c r="H104" s="539"/>
      <c r="I104" s="65"/>
      <c r="J104" s="66"/>
      <c r="K104" s="67"/>
    </row>
    <row r="105" spans="1:11" s="50" customFormat="1" ht="22.5" customHeight="1" x14ac:dyDescent="0.3">
      <c r="A105" s="509"/>
      <c r="B105" s="105"/>
      <c r="C105" s="238"/>
      <c r="D105" s="61"/>
      <c r="E105" s="62"/>
      <c r="F105" s="63"/>
      <c r="G105" s="221">
        <f t="shared" si="2"/>
        <v>0</v>
      </c>
      <c r="H105" s="539"/>
      <c r="I105" s="65"/>
      <c r="J105" s="66"/>
      <c r="K105" s="67"/>
    </row>
    <row r="106" spans="1:11" s="50" customFormat="1" ht="22.5" customHeight="1" x14ac:dyDescent="0.3">
      <c r="A106" s="519"/>
      <c r="B106" s="68"/>
      <c r="C106" s="239"/>
      <c r="D106" s="69"/>
      <c r="E106" s="70"/>
      <c r="F106" s="63"/>
      <c r="G106" s="221">
        <f t="shared" si="2"/>
        <v>0</v>
      </c>
      <c r="H106" s="540"/>
      <c r="I106" s="65"/>
      <c r="J106" s="66"/>
      <c r="K106" s="67"/>
    </row>
    <row r="107" spans="1:11" s="50" customFormat="1" ht="22.5" customHeight="1" x14ac:dyDescent="0.3">
      <c r="A107" s="499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38">
        <f>SUM(G107:G112)</f>
        <v>0</v>
      </c>
      <c r="I107" s="65"/>
      <c r="J107" s="66"/>
      <c r="K107" s="67"/>
    </row>
    <row r="108" spans="1:11" s="50" customFormat="1" ht="22.5" customHeight="1" x14ac:dyDescent="0.3">
      <c r="A108" s="509"/>
      <c r="B108" s="104"/>
      <c r="C108" s="237"/>
      <c r="D108" s="69"/>
      <c r="E108" s="70"/>
      <c r="F108" s="63"/>
      <c r="G108" s="221">
        <f t="shared" si="2"/>
        <v>0</v>
      </c>
      <c r="H108" s="539"/>
      <c r="I108" s="65"/>
      <c r="J108" s="66"/>
      <c r="K108" s="67"/>
    </row>
    <row r="109" spans="1:11" s="50" customFormat="1" ht="22.5" customHeight="1" x14ac:dyDescent="0.3">
      <c r="A109" s="509"/>
      <c r="B109" s="105"/>
      <c r="C109" s="238"/>
      <c r="D109" s="61"/>
      <c r="E109" s="62"/>
      <c r="F109" s="63"/>
      <c r="G109" s="221">
        <f t="shared" si="2"/>
        <v>0</v>
      </c>
      <c r="H109" s="539"/>
      <c r="I109" s="65"/>
      <c r="J109" s="66"/>
      <c r="K109" s="67"/>
    </row>
    <row r="110" spans="1:11" s="50" customFormat="1" ht="22.5" customHeight="1" x14ac:dyDescent="0.3">
      <c r="A110" s="509"/>
      <c r="B110" s="105"/>
      <c r="C110" s="238"/>
      <c r="D110" s="61"/>
      <c r="E110" s="62"/>
      <c r="F110" s="63"/>
      <c r="G110" s="221">
        <f t="shared" si="2"/>
        <v>0</v>
      </c>
      <c r="H110" s="539"/>
      <c r="I110" s="65"/>
      <c r="J110" s="66"/>
      <c r="K110" s="67"/>
    </row>
    <row r="111" spans="1:11" s="50" customFormat="1" ht="22.5" customHeight="1" x14ac:dyDescent="0.3">
      <c r="A111" s="509"/>
      <c r="B111" s="105"/>
      <c r="C111" s="238"/>
      <c r="D111" s="61"/>
      <c r="E111" s="62"/>
      <c r="F111" s="63"/>
      <c r="G111" s="221">
        <f t="shared" si="2"/>
        <v>0</v>
      </c>
      <c r="H111" s="539"/>
      <c r="I111" s="65"/>
      <c r="J111" s="66"/>
      <c r="K111" s="67"/>
    </row>
    <row r="112" spans="1:11" s="50" customFormat="1" ht="22.5" customHeight="1" x14ac:dyDescent="0.3">
      <c r="A112" s="519"/>
      <c r="B112" s="68"/>
      <c r="C112" s="239"/>
      <c r="D112" s="69"/>
      <c r="E112" s="70"/>
      <c r="F112" s="63"/>
      <c r="G112" s="221">
        <f t="shared" si="2"/>
        <v>0</v>
      </c>
      <c r="H112" s="540"/>
      <c r="I112" s="65"/>
      <c r="J112" s="66"/>
      <c r="K112" s="67"/>
    </row>
    <row r="113" spans="1:11" s="50" customFormat="1" ht="22.5" customHeight="1" x14ac:dyDescent="0.3">
      <c r="A113" s="499">
        <v>18</v>
      </c>
      <c r="B113" s="220" t="str">
        <f>IF('Mau A1'!B351="","",'Mau A1'!B351)</f>
        <v>Nguyễn Trọng</v>
      </c>
      <c r="C113" s="233" t="str">
        <f>IF('Mau A1'!C351="","",'Mau A1'!C351)</f>
        <v xml:space="preserve">Huân </v>
      </c>
      <c r="D113" s="61"/>
      <c r="E113" s="62"/>
      <c r="F113" s="63"/>
      <c r="G113" s="221">
        <f t="shared" si="2"/>
        <v>0</v>
      </c>
      <c r="H113" s="538">
        <f>SUM(G113:G118)</f>
        <v>0</v>
      </c>
      <c r="I113" s="65"/>
      <c r="J113" s="66"/>
      <c r="K113" s="67"/>
    </row>
    <row r="114" spans="1:11" s="50" customFormat="1" ht="22.5" customHeight="1" x14ac:dyDescent="0.3">
      <c r="A114" s="509"/>
      <c r="B114" s="104"/>
      <c r="C114" s="237"/>
      <c r="D114" s="69"/>
      <c r="E114" s="70"/>
      <c r="F114" s="63"/>
      <c r="G114" s="221">
        <f t="shared" si="2"/>
        <v>0</v>
      </c>
      <c r="H114" s="539"/>
      <c r="I114" s="65"/>
      <c r="J114" s="66"/>
      <c r="K114" s="67"/>
    </row>
    <row r="115" spans="1:11" s="50" customFormat="1" ht="22.5" customHeight="1" x14ac:dyDescent="0.3">
      <c r="A115" s="509"/>
      <c r="B115" s="105"/>
      <c r="C115" s="238"/>
      <c r="D115" s="61"/>
      <c r="E115" s="62"/>
      <c r="F115" s="63"/>
      <c r="G115" s="221">
        <f t="shared" si="2"/>
        <v>0</v>
      </c>
      <c r="H115" s="539"/>
      <c r="I115" s="65"/>
      <c r="J115" s="66"/>
      <c r="K115" s="67"/>
    </row>
    <row r="116" spans="1:11" s="50" customFormat="1" ht="22.5" customHeight="1" x14ac:dyDescent="0.3">
      <c r="A116" s="509"/>
      <c r="B116" s="105"/>
      <c r="C116" s="238"/>
      <c r="D116" s="61"/>
      <c r="E116" s="62"/>
      <c r="F116" s="63"/>
      <c r="G116" s="221">
        <f t="shared" si="2"/>
        <v>0</v>
      </c>
      <c r="H116" s="539"/>
      <c r="I116" s="65"/>
      <c r="J116" s="66"/>
      <c r="K116" s="67"/>
    </row>
    <row r="117" spans="1:11" s="50" customFormat="1" ht="22.5" customHeight="1" x14ac:dyDescent="0.3">
      <c r="A117" s="509"/>
      <c r="B117" s="105"/>
      <c r="C117" s="238"/>
      <c r="D117" s="61"/>
      <c r="E117" s="62"/>
      <c r="F117" s="63"/>
      <c r="G117" s="221">
        <f t="shared" si="2"/>
        <v>0</v>
      </c>
      <c r="H117" s="539"/>
      <c r="I117" s="65"/>
      <c r="J117" s="66"/>
      <c r="K117" s="67"/>
    </row>
    <row r="118" spans="1:11" s="50" customFormat="1" ht="22.5" customHeight="1" x14ac:dyDescent="0.3">
      <c r="A118" s="519"/>
      <c r="B118" s="68"/>
      <c r="C118" s="239"/>
      <c r="D118" s="69"/>
      <c r="E118" s="70"/>
      <c r="F118" s="63"/>
      <c r="G118" s="221">
        <f t="shared" si="2"/>
        <v>0</v>
      </c>
      <c r="H118" s="540"/>
      <c r="I118" s="65"/>
      <c r="J118" s="66"/>
      <c r="K118" s="67"/>
    </row>
    <row r="119" spans="1:11" s="50" customFormat="1" ht="22.5" customHeight="1" x14ac:dyDescent="0.3">
      <c r="A119" s="499">
        <v>19</v>
      </c>
      <c r="B119" s="220" t="str">
        <f>IF('Mau A1'!B371="","",'Mau A1'!B371)</f>
        <v>Tăng Cẩm</v>
      </c>
      <c r="C119" s="233" t="str">
        <f>IF('Mau A1'!C371="","",'Mau A1'!C371)</f>
        <v>Huê</v>
      </c>
      <c r="D119" s="61"/>
      <c r="E119" s="62"/>
      <c r="F119" s="63"/>
      <c r="G119" s="221">
        <f t="shared" si="2"/>
        <v>0</v>
      </c>
      <c r="H119" s="538">
        <f>SUM(G119:G124)</f>
        <v>0</v>
      </c>
      <c r="I119" s="65"/>
      <c r="J119" s="66"/>
      <c r="K119" s="67"/>
    </row>
    <row r="120" spans="1:11" s="50" customFormat="1" ht="22.5" customHeight="1" x14ac:dyDescent="0.3">
      <c r="A120" s="509"/>
      <c r="B120" s="104"/>
      <c r="C120" s="237"/>
      <c r="D120" s="69"/>
      <c r="E120" s="70"/>
      <c r="F120" s="63"/>
      <c r="G120" s="221">
        <f t="shared" si="2"/>
        <v>0</v>
      </c>
      <c r="H120" s="539"/>
      <c r="I120" s="65"/>
      <c r="J120" s="66"/>
      <c r="K120" s="67"/>
    </row>
    <row r="121" spans="1:11" s="50" customFormat="1" ht="22.5" customHeight="1" x14ac:dyDescent="0.3">
      <c r="A121" s="509"/>
      <c r="B121" s="105"/>
      <c r="C121" s="238"/>
      <c r="D121" s="61"/>
      <c r="E121" s="62"/>
      <c r="F121" s="63"/>
      <c r="G121" s="221">
        <f t="shared" si="2"/>
        <v>0</v>
      </c>
      <c r="H121" s="539"/>
      <c r="I121" s="65"/>
      <c r="J121" s="66"/>
      <c r="K121" s="67"/>
    </row>
    <row r="122" spans="1:11" s="50" customFormat="1" ht="22.5" customHeight="1" x14ac:dyDescent="0.3">
      <c r="A122" s="509"/>
      <c r="B122" s="105"/>
      <c r="C122" s="238"/>
      <c r="D122" s="61"/>
      <c r="E122" s="62"/>
      <c r="F122" s="63"/>
      <c r="G122" s="221">
        <f t="shared" si="2"/>
        <v>0</v>
      </c>
      <c r="H122" s="539"/>
      <c r="I122" s="65"/>
      <c r="J122" s="66"/>
      <c r="K122" s="67"/>
    </row>
    <row r="123" spans="1:11" s="50" customFormat="1" ht="22.5" customHeight="1" x14ac:dyDescent="0.3">
      <c r="A123" s="509"/>
      <c r="B123" s="105"/>
      <c r="C123" s="238"/>
      <c r="D123" s="61"/>
      <c r="E123" s="62"/>
      <c r="F123" s="63"/>
      <c r="G123" s="221">
        <f t="shared" si="2"/>
        <v>0</v>
      </c>
      <c r="H123" s="539"/>
      <c r="I123" s="65"/>
      <c r="J123" s="66"/>
      <c r="K123" s="67"/>
    </row>
    <row r="124" spans="1:11" s="50" customFormat="1" ht="22.5" customHeight="1" x14ac:dyDescent="0.3">
      <c r="A124" s="519"/>
      <c r="B124" s="68"/>
      <c r="C124" s="239"/>
      <c r="D124" s="69"/>
      <c r="E124" s="70"/>
      <c r="F124" s="63"/>
      <c r="G124" s="221">
        <f t="shared" si="2"/>
        <v>0</v>
      </c>
      <c r="H124" s="540"/>
      <c r="I124" s="65"/>
      <c r="J124" s="66"/>
      <c r="K124" s="67"/>
    </row>
    <row r="125" spans="1:11" s="50" customFormat="1" ht="22.5" customHeight="1" x14ac:dyDescent="0.3">
      <c r="A125" s="499">
        <v>20</v>
      </c>
      <c r="B125" s="220" t="str">
        <f>IF('Mau A1'!B391="","",'Mau A1'!B391)</f>
        <v>Trần Thị</v>
      </c>
      <c r="C125" s="233" t="str">
        <f>IF('Mau A1'!C391="","",'Mau A1'!C391)</f>
        <v>Lệ</v>
      </c>
      <c r="D125" s="61"/>
      <c r="E125" s="62"/>
      <c r="F125" s="63"/>
      <c r="G125" s="221">
        <f t="shared" si="2"/>
        <v>0</v>
      </c>
      <c r="H125" s="538">
        <f>SUM(G125:G130)</f>
        <v>0</v>
      </c>
      <c r="I125" s="65"/>
      <c r="J125" s="66"/>
      <c r="K125" s="67"/>
    </row>
    <row r="126" spans="1:11" s="50" customFormat="1" ht="22.5" customHeight="1" x14ac:dyDescent="0.3">
      <c r="A126" s="509"/>
      <c r="B126" s="104"/>
      <c r="C126" s="237"/>
      <c r="D126" s="69"/>
      <c r="E126" s="70"/>
      <c r="F126" s="63"/>
      <c r="G126" s="221">
        <f t="shared" si="2"/>
        <v>0</v>
      </c>
      <c r="H126" s="539"/>
      <c r="I126" s="65"/>
      <c r="J126" s="66"/>
      <c r="K126" s="67"/>
    </row>
    <row r="127" spans="1:11" s="50" customFormat="1" ht="22.5" customHeight="1" x14ac:dyDescent="0.3">
      <c r="A127" s="509"/>
      <c r="B127" s="105"/>
      <c r="C127" s="238"/>
      <c r="D127" s="61"/>
      <c r="E127" s="62"/>
      <c r="F127" s="63"/>
      <c r="G127" s="221">
        <f t="shared" si="2"/>
        <v>0</v>
      </c>
      <c r="H127" s="539"/>
      <c r="I127" s="65"/>
      <c r="J127" s="66"/>
      <c r="K127" s="67"/>
    </row>
    <row r="128" spans="1:11" s="50" customFormat="1" ht="22.5" customHeight="1" x14ac:dyDescent="0.3">
      <c r="A128" s="509"/>
      <c r="B128" s="105"/>
      <c r="C128" s="238"/>
      <c r="D128" s="61"/>
      <c r="E128" s="62"/>
      <c r="F128" s="63"/>
      <c r="G128" s="221">
        <f t="shared" si="2"/>
        <v>0</v>
      </c>
      <c r="H128" s="539"/>
      <c r="I128" s="65"/>
      <c r="J128" s="66"/>
      <c r="K128" s="67"/>
    </row>
    <row r="129" spans="1:11" s="50" customFormat="1" ht="22.5" customHeight="1" x14ac:dyDescent="0.3">
      <c r="A129" s="509"/>
      <c r="B129" s="105"/>
      <c r="C129" s="238"/>
      <c r="D129" s="61"/>
      <c r="E129" s="62"/>
      <c r="F129" s="63"/>
      <c r="G129" s="221">
        <f t="shared" si="2"/>
        <v>0</v>
      </c>
      <c r="H129" s="539"/>
      <c r="I129" s="65"/>
      <c r="J129" s="66"/>
      <c r="K129" s="67"/>
    </row>
    <row r="130" spans="1:11" s="50" customFormat="1" ht="22.5" customHeight="1" x14ac:dyDescent="0.3">
      <c r="A130" s="519"/>
      <c r="B130" s="68"/>
      <c r="C130" s="239"/>
      <c r="D130" s="69"/>
      <c r="E130" s="70"/>
      <c r="F130" s="63"/>
      <c r="G130" s="221">
        <f t="shared" si="2"/>
        <v>0</v>
      </c>
      <c r="H130" s="540"/>
      <c r="I130" s="65"/>
      <c r="J130" s="66"/>
      <c r="K130" s="67"/>
    </row>
    <row r="131" spans="1:11" s="50" customFormat="1" ht="22.5" customHeight="1" x14ac:dyDescent="0.3">
      <c r="A131" s="499">
        <v>21</v>
      </c>
      <c r="B131" s="220" t="str">
        <f>IF('Mau A1'!B411="","",'Mau A1'!B411)</f>
        <v>Nguyễn Huỳnh</v>
      </c>
      <c r="C131" s="233" t="str">
        <f>IF('Mau A1'!C411="","",'Mau A1'!C411)</f>
        <v xml:space="preserve">Liên </v>
      </c>
      <c r="D131" s="61"/>
      <c r="E131" s="62"/>
      <c r="F131" s="63"/>
      <c r="G131" s="221">
        <f t="shared" si="2"/>
        <v>0</v>
      </c>
      <c r="H131" s="538">
        <f>SUM(G131:G136)</f>
        <v>0</v>
      </c>
      <c r="I131" s="65"/>
      <c r="J131" s="66"/>
      <c r="K131" s="67"/>
    </row>
    <row r="132" spans="1:11" s="50" customFormat="1" ht="22.5" customHeight="1" x14ac:dyDescent="0.3">
      <c r="A132" s="509"/>
      <c r="B132" s="104"/>
      <c r="C132" s="237"/>
      <c r="D132" s="69"/>
      <c r="E132" s="70"/>
      <c r="F132" s="63"/>
      <c r="G132" s="221">
        <f t="shared" si="2"/>
        <v>0</v>
      </c>
      <c r="H132" s="539"/>
      <c r="I132" s="65"/>
      <c r="J132" s="66"/>
      <c r="K132" s="67"/>
    </row>
    <row r="133" spans="1:11" s="50" customFormat="1" ht="22.5" customHeight="1" x14ac:dyDescent="0.3">
      <c r="A133" s="509"/>
      <c r="B133" s="105"/>
      <c r="C133" s="238"/>
      <c r="D133" s="61"/>
      <c r="E133" s="62"/>
      <c r="F133" s="63"/>
      <c r="G133" s="221">
        <f t="shared" si="2"/>
        <v>0</v>
      </c>
      <c r="H133" s="539"/>
      <c r="I133" s="65"/>
      <c r="J133" s="66"/>
      <c r="K133" s="67"/>
    </row>
    <row r="134" spans="1:11" s="50" customFormat="1" ht="22.5" customHeight="1" x14ac:dyDescent="0.3">
      <c r="A134" s="509"/>
      <c r="B134" s="105"/>
      <c r="C134" s="238"/>
      <c r="D134" s="61"/>
      <c r="E134" s="62"/>
      <c r="F134" s="63"/>
      <c r="G134" s="221">
        <f t="shared" si="2"/>
        <v>0</v>
      </c>
      <c r="H134" s="539"/>
      <c r="I134" s="65"/>
      <c r="J134" s="66"/>
      <c r="K134" s="67"/>
    </row>
    <row r="135" spans="1:11" s="50" customFormat="1" ht="22.5" customHeight="1" x14ac:dyDescent="0.3">
      <c r="A135" s="509"/>
      <c r="B135" s="105"/>
      <c r="C135" s="238"/>
      <c r="D135" s="61"/>
      <c r="E135" s="62"/>
      <c r="F135" s="63"/>
      <c r="G135" s="221">
        <f t="shared" si="2"/>
        <v>0</v>
      </c>
      <c r="H135" s="539"/>
      <c r="I135" s="65"/>
      <c r="J135" s="66"/>
      <c r="K135" s="67"/>
    </row>
    <row r="136" spans="1:11" s="50" customFormat="1" ht="22.5" customHeight="1" x14ac:dyDescent="0.3">
      <c r="A136" s="519"/>
      <c r="B136" s="68"/>
      <c r="C136" s="239"/>
      <c r="D136" s="69"/>
      <c r="E136" s="70"/>
      <c r="F136" s="63"/>
      <c r="G136" s="221">
        <f t="shared" si="2"/>
        <v>0</v>
      </c>
      <c r="H136" s="540"/>
      <c r="I136" s="65"/>
      <c r="J136" s="66"/>
      <c r="K136" s="67"/>
    </row>
    <row r="137" spans="1:11" s="50" customFormat="1" ht="22.5" customHeight="1" x14ac:dyDescent="0.3">
      <c r="A137" s="499">
        <v>22</v>
      </c>
      <c r="B137" s="220" t="str">
        <f>IF('Mau A1'!B431="","",'Mau A1'!B431)</f>
        <v>Nguyễn Thùy</v>
      </c>
      <c r="C137" s="233" t="str">
        <f>IF('Mau A1'!C431="","",'Mau A1'!C431)</f>
        <v>Linh</v>
      </c>
      <c r="D137" s="61"/>
      <c r="E137" s="62"/>
      <c r="F137" s="63"/>
      <c r="G137" s="221">
        <f t="shared" si="2"/>
        <v>0</v>
      </c>
      <c r="H137" s="538">
        <f>SUM(G137:G142)</f>
        <v>0</v>
      </c>
      <c r="I137" s="65"/>
      <c r="J137" s="66"/>
      <c r="K137" s="67"/>
    </row>
    <row r="138" spans="1:11" s="50" customFormat="1" ht="22.5" customHeight="1" x14ac:dyDescent="0.3">
      <c r="A138" s="509"/>
      <c r="B138" s="104"/>
      <c r="C138" s="237"/>
      <c r="D138" s="69"/>
      <c r="E138" s="70"/>
      <c r="F138" s="63"/>
      <c r="G138" s="221">
        <f t="shared" si="2"/>
        <v>0</v>
      </c>
      <c r="H138" s="539"/>
      <c r="I138" s="65"/>
      <c r="J138" s="66"/>
      <c r="K138" s="67"/>
    </row>
    <row r="139" spans="1:11" s="50" customFormat="1" ht="22.5" customHeight="1" x14ac:dyDescent="0.3">
      <c r="A139" s="509"/>
      <c r="B139" s="105"/>
      <c r="C139" s="238"/>
      <c r="D139" s="61"/>
      <c r="E139" s="62"/>
      <c r="F139" s="63"/>
      <c r="G139" s="221">
        <f t="shared" si="2"/>
        <v>0</v>
      </c>
      <c r="H139" s="539"/>
      <c r="I139" s="65"/>
      <c r="J139" s="66"/>
      <c r="K139" s="67"/>
    </row>
    <row r="140" spans="1:11" s="50" customFormat="1" ht="22.5" customHeight="1" x14ac:dyDescent="0.3">
      <c r="A140" s="509"/>
      <c r="B140" s="105"/>
      <c r="C140" s="238"/>
      <c r="D140" s="61"/>
      <c r="E140" s="62"/>
      <c r="F140" s="63"/>
      <c r="G140" s="221">
        <f t="shared" si="2"/>
        <v>0</v>
      </c>
      <c r="H140" s="539"/>
      <c r="I140" s="65"/>
      <c r="J140" s="66"/>
      <c r="K140" s="67"/>
    </row>
    <row r="141" spans="1:11" s="50" customFormat="1" ht="22.5" customHeight="1" x14ac:dyDescent="0.3">
      <c r="A141" s="509"/>
      <c r="B141" s="105"/>
      <c r="C141" s="238"/>
      <c r="D141" s="61"/>
      <c r="E141" s="62"/>
      <c r="F141" s="63"/>
      <c r="G141" s="221">
        <f t="shared" si="2"/>
        <v>0</v>
      </c>
      <c r="H141" s="539"/>
      <c r="I141" s="65"/>
      <c r="J141" s="66"/>
      <c r="K141" s="67"/>
    </row>
    <row r="142" spans="1:11" s="50" customFormat="1" ht="22.5" customHeight="1" x14ac:dyDescent="0.3">
      <c r="A142" s="519"/>
      <c r="B142" s="68"/>
      <c r="C142" s="239"/>
      <c r="D142" s="69"/>
      <c r="E142" s="70"/>
      <c r="F142" s="63"/>
      <c r="G142" s="221">
        <f t="shared" si="2"/>
        <v>0</v>
      </c>
      <c r="H142" s="540"/>
      <c r="I142" s="65"/>
      <c r="J142" s="66"/>
      <c r="K142" s="67"/>
    </row>
    <row r="143" spans="1:11" s="50" customFormat="1" ht="22.5" customHeight="1" x14ac:dyDescent="0.3">
      <c r="A143" s="499">
        <v>23</v>
      </c>
      <c r="B143" s="220" t="str">
        <f>IF('Mau A1'!B451="","",'Mau A1'!B451)</f>
        <v xml:space="preserve">Huỳnh Ngọc </v>
      </c>
      <c r="C143" s="233" t="str">
        <f>IF('Mau A1'!C451="","",'Mau A1'!C451)</f>
        <v xml:space="preserve">Mai </v>
      </c>
      <c r="D143" s="61"/>
      <c r="E143" s="62"/>
      <c r="F143" s="63"/>
      <c r="G143" s="221">
        <f t="shared" si="2"/>
        <v>0</v>
      </c>
      <c r="H143" s="538">
        <f>SUM(G143:G148)</f>
        <v>0</v>
      </c>
      <c r="I143" s="65"/>
      <c r="J143" s="66"/>
      <c r="K143" s="67"/>
    </row>
    <row r="144" spans="1:11" s="50" customFormat="1" ht="22.5" customHeight="1" x14ac:dyDescent="0.3">
      <c r="A144" s="509"/>
      <c r="B144" s="104"/>
      <c r="C144" s="237"/>
      <c r="D144" s="69"/>
      <c r="E144" s="70"/>
      <c r="F144" s="63"/>
      <c r="G144" s="221">
        <f t="shared" si="2"/>
        <v>0</v>
      </c>
      <c r="H144" s="539"/>
      <c r="I144" s="65"/>
      <c r="J144" s="66"/>
      <c r="K144" s="67"/>
    </row>
    <row r="145" spans="1:11" s="50" customFormat="1" ht="22.5" customHeight="1" x14ac:dyDescent="0.3">
      <c r="A145" s="509"/>
      <c r="B145" s="105"/>
      <c r="C145" s="238"/>
      <c r="D145" s="61"/>
      <c r="E145" s="62"/>
      <c r="F145" s="63"/>
      <c r="G145" s="221">
        <f t="shared" si="2"/>
        <v>0</v>
      </c>
      <c r="H145" s="539"/>
      <c r="I145" s="65"/>
      <c r="J145" s="66"/>
      <c r="K145" s="67"/>
    </row>
    <row r="146" spans="1:11" s="50" customFormat="1" ht="22.5" customHeight="1" x14ac:dyDescent="0.3">
      <c r="A146" s="509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39"/>
      <c r="I146" s="65"/>
      <c r="J146" s="66"/>
      <c r="K146" s="67"/>
    </row>
    <row r="147" spans="1:11" s="50" customFormat="1" ht="22.5" customHeight="1" x14ac:dyDescent="0.3">
      <c r="A147" s="509"/>
      <c r="B147" s="105"/>
      <c r="C147" s="238"/>
      <c r="D147" s="61"/>
      <c r="E147" s="62"/>
      <c r="F147" s="63"/>
      <c r="G147" s="221">
        <f t="shared" si="3"/>
        <v>0</v>
      </c>
      <c r="H147" s="539"/>
      <c r="I147" s="65"/>
      <c r="J147" s="66"/>
      <c r="K147" s="67"/>
    </row>
    <row r="148" spans="1:11" s="50" customFormat="1" ht="22.5" customHeight="1" x14ac:dyDescent="0.3">
      <c r="A148" s="519"/>
      <c r="B148" s="68"/>
      <c r="C148" s="239"/>
      <c r="D148" s="69"/>
      <c r="E148" s="70"/>
      <c r="F148" s="63"/>
      <c r="G148" s="221">
        <f t="shared" si="3"/>
        <v>0</v>
      </c>
      <c r="H148" s="540"/>
      <c r="I148" s="65"/>
      <c r="J148" s="66"/>
      <c r="K148" s="67"/>
    </row>
    <row r="149" spans="1:11" s="50" customFormat="1" ht="22.5" customHeight="1" x14ac:dyDescent="0.3">
      <c r="A149" s="499">
        <v>24</v>
      </c>
      <c r="B149" s="220" t="str">
        <f>IF('Mau A1'!B471="","",'Mau A1'!B471)</f>
        <v>Đặng Đức</v>
      </c>
      <c r="C149" s="233" t="str">
        <f>IF('Mau A1'!C471="","",'Mau A1'!C471)</f>
        <v xml:space="preserve">Minh </v>
      </c>
      <c r="D149" s="61"/>
      <c r="E149" s="62"/>
      <c r="F149" s="63"/>
      <c r="G149" s="221">
        <f t="shared" si="3"/>
        <v>0</v>
      </c>
      <c r="H149" s="538">
        <f>SUM(G149:G154)</f>
        <v>0</v>
      </c>
      <c r="I149" s="65"/>
      <c r="J149" s="66"/>
      <c r="K149" s="67"/>
    </row>
    <row r="150" spans="1:11" s="50" customFormat="1" ht="22.5" customHeight="1" x14ac:dyDescent="0.3">
      <c r="A150" s="509"/>
      <c r="B150" s="104"/>
      <c r="C150" s="237"/>
      <c r="D150" s="69"/>
      <c r="E150" s="70"/>
      <c r="F150" s="63"/>
      <c r="G150" s="221">
        <f t="shared" si="3"/>
        <v>0</v>
      </c>
      <c r="H150" s="539"/>
      <c r="I150" s="65"/>
      <c r="J150" s="66"/>
      <c r="K150" s="67"/>
    </row>
    <row r="151" spans="1:11" s="50" customFormat="1" ht="22.5" customHeight="1" x14ac:dyDescent="0.3">
      <c r="A151" s="509"/>
      <c r="B151" s="105"/>
      <c r="C151" s="238"/>
      <c r="D151" s="61"/>
      <c r="E151" s="62"/>
      <c r="F151" s="63"/>
      <c r="G151" s="221">
        <f t="shared" si="3"/>
        <v>0</v>
      </c>
      <c r="H151" s="539"/>
      <c r="I151" s="65"/>
      <c r="J151" s="66"/>
      <c r="K151" s="67"/>
    </row>
    <row r="152" spans="1:11" s="50" customFormat="1" ht="22.5" customHeight="1" x14ac:dyDescent="0.3">
      <c r="A152" s="509"/>
      <c r="B152" s="105"/>
      <c r="C152" s="238"/>
      <c r="D152" s="61"/>
      <c r="E152" s="62"/>
      <c r="F152" s="63"/>
      <c r="G152" s="221">
        <f t="shared" si="3"/>
        <v>0</v>
      </c>
      <c r="H152" s="539"/>
      <c r="I152" s="65"/>
      <c r="J152" s="66"/>
      <c r="K152" s="67"/>
    </row>
    <row r="153" spans="1:11" s="50" customFormat="1" ht="22.5" customHeight="1" x14ac:dyDescent="0.3">
      <c r="A153" s="509"/>
      <c r="B153" s="105"/>
      <c r="C153" s="238"/>
      <c r="D153" s="61"/>
      <c r="E153" s="62"/>
      <c r="F153" s="63"/>
      <c r="G153" s="221">
        <f t="shared" si="3"/>
        <v>0</v>
      </c>
      <c r="H153" s="539"/>
      <c r="I153" s="65"/>
      <c r="J153" s="66"/>
      <c r="K153" s="67"/>
    </row>
    <row r="154" spans="1:11" s="50" customFormat="1" ht="22.5" customHeight="1" x14ac:dyDescent="0.3">
      <c r="A154" s="519"/>
      <c r="B154" s="68"/>
      <c r="C154" s="239"/>
      <c r="D154" s="69"/>
      <c r="E154" s="70"/>
      <c r="F154" s="63"/>
      <c r="G154" s="221">
        <f t="shared" si="3"/>
        <v>0</v>
      </c>
      <c r="H154" s="540"/>
      <c r="I154" s="65"/>
      <c r="J154" s="66"/>
      <c r="K154" s="67"/>
    </row>
    <row r="155" spans="1:11" s="50" customFormat="1" ht="22.5" customHeight="1" x14ac:dyDescent="0.3">
      <c r="A155" s="499">
        <v>25</v>
      </c>
      <c r="B155" s="220" t="str">
        <f>IF('Mau A1'!B491="","",'Mau A1'!B491)</f>
        <v>Nguyễn Thị Tố</v>
      </c>
      <c r="C155" s="233" t="str">
        <f>IF('Mau A1'!C491="","",'Mau A1'!C491)</f>
        <v xml:space="preserve">Nga </v>
      </c>
      <c r="D155" s="61"/>
      <c r="E155" s="62"/>
      <c r="F155" s="63"/>
      <c r="G155" s="221">
        <f t="shared" si="3"/>
        <v>0</v>
      </c>
      <c r="H155" s="538">
        <f>SUM(G155:G160)</f>
        <v>0</v>
      </c>
      <c r="I155" s="65"/>
      <c r="J155" s="66"/>
      <c r="K155" s="67"/>
    </row>
    <row r="156" spans="1:11" s="50" customFormat="1" ht="22.5" customHeight="1" x14ac:dyDescent="0.3">
      <c r="A156" s="509"/>
      <c r="B156" s="104"/>
      <c r="C156" s="237"/>
      <c r="D156" s="69"/>
      <c r="E156" s="70"/>
      <c r="F156" s="63"/>
      <c r="G156" s="221">
        <f t="shared" si="3"/>
        <v>0</v>
      </c>
      <c r="H156" s="539"/>
      <c r="I156" s="65"/>
      <c r="J156" s="66"/>
      <c r="K156" s="67"/>
    </row>
    <row r="157" spans="1:11" s="50" customFormat="1" ht="22.5" customHeight="1" x14ac:dyDescent="0.3">
      <c r="A157" s="509"/>
      <c r="B157" s="105"/>
      <c r="C157" s="238"/>
      <c r="D157" s="61"/>
      <c r="E157" s="62"/>
      <c r="F157" s="63"/>
      <c r="G157" s="221">
        <f t="shared" si="3"/>
        <v>0</v>
      </c>
      <c r="H157" s="539"/>
      <c r="I157" s="65"/>
      <c r="J157" s="66"/>
      <c r="K157" s="67"/>
    </row>
    <row r="158" spans="1:11" s="50" customFormat="1" ht="22.5" customHeight="1" x14ac:dyDescent="0.3">
      <c r="A158" s="509"/>
      <c r="B158" s="105"/>
      <c r="C158" s="238"/>
      <c r="D158" s="61"/>
      <c r="E158" s="62"/>
      <c r="F158" s="63"/>
      <c r="G158" s="221">
        <f t="shared" si="3"/>
        <v>0</v>
      </c>
      <c r="H158" s="539"/>
      <c r="I158" s="65"/>
      <c r="J158" s="66"/>
      <c r="K158" s="67"/>
    </row>
    <row r="159" spans="1:11" s="50" customFormat="1" ht="22.5" customHeight="1" x14ac:dyDescent="0.3">
      <c r="A159" s="509"/>
      <c r="B159" s="105"/>
      <c r="C159" s="238"/>
      <c r="D159" s="61"/>
      <c r="E159" s="62"/>
      <c r="F159" s="63"/>
      <c r="G159" s="221">
        <f t="shared" si="3"/>
        <v>0</v>
      </c>
      <c r="H159" s="539"/>
      <c r="I159" s="65"/>
      <c r="J159" s="66"/>
      <c r="K159" s="67"/>
    </row>
    <row r="160" spans="1:11" s="50" customFormat="1" ht="22.5" customHeight="1" x14ac:dyDescent="0.3">
      <c r="A160" s="519"/>
      <c r="B160" s="68"/>
      <c r="C160" s="239"/>
      <c r="D160" s="69"/>
      <c r="E160" s="70"/>
      <c r="F160" s="63"/>
      <c r="G160" s="221">
        <f t="shared" si="3"/>
        <v>0</v>
      </c>
      <c r="H160" s="540"/>
      <c r="I160" s="65"/>
      <c r="J160" s="66"/>
      <c r="K160" s="67"/>
    </row>
    <row r="161" spans="1:11" s="50" customFormat="1" ht="22.5" customHeight="1" x14ac:dyDescent="0.3">
      <c r="A161" s="499">
        <v>26</v>
      </c>
      <c r="B161" s="220" t="str">
        <f>IF('Mau A1'!B511="","",'Mau A1'!B511)</f>
        <v>Nguyễn Trần Thanh</v>
      </c>
      <c r="C161" s="233" t="str">
        <f>IF('Mau A1'!C511="","",'Mau A1'!C511)</f>
        <v xml:space="preserve">Nhàn </v>
      </c>
      <c r="D161" s="61"/>
      <c r="E161" s="62"/>
      <c r="F161" s="63"/>
      <c r="G161" s="221">
        <f t="shared" si="3"/>
        <v>0</v>
      </c>
      <c r="H161" s="538">
        <f>SUM(G161:G166)</f>
        <v>0</v>
      </c>
      <c r="I161" s="65"/>
      <c r="J161" s="66"/>
      <c r="K161" s="67"/>
    </row>
    <row r="162" spans="1:11" s="50" customFormat="1" ht="22.5" customHeight="1" x14ac:dyDescent="0.3">
      <c r="A162" s="509"/>
      <c r="B162" s="104"/>
      <c r="C162" s="237"/>
      <c r="D162" s="69"/>
      <c r="E162" s="70"/>
      <c r="F162" s="63"/>
      <c r="G162" s="221">
        <f t="shared" si="3"/>
        <v>0</v>
      </c>
      <c r="H162" s="539"/>
      <c r="I162" s="65"/>
      <c r="J162" s="66"/>
      <c r="K162" s="67"/>
    </row>
    <row r="163" spans="1:11" s="50" customFormat="1" ht="22.5" customHeight="1" x14ac:dyDescent="0.3">
      <c r="A163" s="509"/>
      <c r="B163" s="105"/>
      <c r="C163" s="238"/>
      <c r="D163" s="61"/>
      <c r="E163" s="62"/>
      <c r="F163" s="63"/>
      <c r="G163" s="221">
        <f t="shared" si="3"/>
        <v>0</v>
      </c>
      <c r="H163" s="539"/>
      <c r="I163" s="65"/>
      <c r="J163" s="66"/>
      <c r="K163" s="67"/>
    </row>
    <row r="164" spans="1:11" s="50" customFormat="1" ht="22.5" customHeight="1" x14ac:dyDescent="0.3">
      <c r="A164" s="509"/>
      <c r="B164" s="105"/>
      <c r="C164" s="238"/>
      <c r="D164" s="61"/>
      <c r="E164" s="62"/>
      <c r="F164" s="63"/>
      <c r="G164" s="221">
        <f t="shared" si="3"/>
        <v>0</v>
      </c>
      <c r="H164" s="539"/>
      <c r="I164" s="65"/>
      <c r="J164" s="66"/>
      <c r="K164" s="67"/>
    </row>
    <row r="165" spans="1:11" s="50" customFormat="1" ht="22.5" customHeight="1" x14ac:dyDescent="0.3">
      <c r="A165" s="509"/>
      <c r="B165" s="105"/>
      <c r="C165" s="238"/>
      <c r="D165" s="61"/>
      <c r="E165" s="62"/>
      <c r="F165" s="63"/>
      <c r="G165" s="221">
        <f t="shared" si="3"/>
        <v>0</v>
      </c>
      <c r="H165" s="539"/>
      <c r="I165" s="65"/>
      <c r="J165" s="66"/>
      <c r="K165" s="67"/>
    </row>
    <row r="166" spans="1:11" s="50" customFormat="1" ht="22.5" customHeight="1" x14ac:dyDescent="0.3">
      <c r="A166" s="519"/>
      <c r="B166" s="68"/>
      <c r="C166" s="239"/>
      <c r="D166" s="69"/>
      <c r="E166" s="70"/>
      <c r="F166" s="63"/>
      <c r="G166" s="221">
        <f t="shared" si="3"/>
        <v>0</v>
      </c>
      <c r="H166" s="540"/>
      <c r="I166" s="65"/>
      <c r="J166" s="66"/>
      <c r="K166" s="67"/>
    </row>
    <row r="167" spans="1:11" s="50" customFormat="1" ht="22.5" customHeight="1" x14ac:dyDescent="0.3">
      <c r="A167" s="499">
        <v>27</v>
      </c>
      <c r="B167" s="220" t="str">
        <f>IF('Mau A1'!B531="","",'Mau A1'!B531)</f>
        <v>Đỗ Huỳnh Thanh</v>
      </c>
      <c r="C167" s="233" t="str">
        <f>IF('Mau A1'!C531="","",'Mau A1'!C531)</f>
        <v xml:space="preserve">Phong </v>
      </c>
      <c r="D167" s="61"/>
      <c r="E167" s="62"/>
      <c r="F167" s="63"/>
      <c r="G167" s="221">
        <f t="shared" si="3"/>
        <v>0</v>
      </c>
      <c r="H167" s="538">
        <f>SUM(G167:G172)</f>
        <v>0</v>
      </c>
      <c r="I167" s="65"/>
      <c r="J167" s="66"/>
      <c r="K167" s="67"/>
    </row>
    <row r="168" spans="1:11" s="50" customFormat="1" ht="22.5" customHeight="1" x14ac:dyDescent="0.3">
      <c r="A168" s="509"/>
      <c r="B168" s="104"/>
      <c r="C168" s="237"/>
      <c r="D168" s="69"/>
      <c r="E168" s="70"/>
      <c r="F168" s="63"/>
      <c r="G168" s="221">
        <f t="shared" si="3"/>
        <v>0</v>
      </c>
      <c r="H168" s="539"/>
      <c r="I168" s="65"/>
      <c r="J168" s="66"/>
      <c r="K168" s="67"/>
    </row>
    <row r="169" spans="1:11" s="50" customFormat="1" ht="22.5" customHeight="1" x14ac:dyDescent="0.3">
      <c r="A169" s="509"/>
      <c r="B169" s="105"/>
      <c r="C169" s="238"/>
      <c r="D169" s="61"/>
      <c r="E169" s="62"/>
      <c r="F169" s="63"/>
      <c r="G169" s="221">
        <f t="shared" si="3"/>
        <v>0</v>
      </c>
      <c r="H169" s="539"/>
      <c r="I169" s="65"/>
      <c r="J169" s="66"/>
      <c r="K169" s="67"/>
    </row>
    <row r="170" spans="1:11" s="50" customFormat="1" ht="22.5" customHeight="1" x14ac:dyDescent="0.3">
      <c r="A170" s="509"/>
      <c r="B170" s="105"/>
      <c r="C170" s="238"/>
      <c r="D170" s="61"/>
      <c r="E170" s="62"/>
      <c r="F170" s="63"/>
      <c r="G170" s="221">
        <f t="shared" si="3"/>
        <v>0</v>
      </c>
      <c r="H170" s="539"/>
      <c r="I170" s="65"/>
      <c r="J170" s="66"/>
      <c r="K170" s="67"/>
    </row>
    <row r="171" spans="1:11" s="50" customFormat="1" ht="22.5" customHeight="1" x14ac:dyDescent="0.3">
      <c r="A171" s="509"/>
      <c r="B171" s="105"/>
      <c r="C171" s="238"/>
      <c r="D171" s="61"/>
      <c r="E171" s="62"/>
      <c r="F171" s="63"/>
      <c r="G171" s="221">
        <f t="shared" si="3"/>
        <v>0</v>
      </c>
      <c r="H171" s="539"/>
      <c r="I171" s="65"/>
      <c r="J171" s="66"/>
      <c r="K171" s="67"/>
    </row>
    <row r="172" spans="1:11" s="50" customFormat="1" ht="22.5" customHeight="1" x14ac:dyDescent="0.3">
      <c r="A172" s="519"/>
      <c r="B172" s="68"/>
      <c r="C172" s="239"/>
      <c r="D172" s="69"/>
      <c r="E172" s="70"/>
      <c r="F172" s="63"/>
      <c r="G172" s="221">
        <f t="shared" si="3"/>
        <v>0</v>
      </c>
      <c r="H172" s="540"/>
      <c r="I172" s="65"/>
      <c r="J172" s="66"/>
      <c r="K172" s="67"/>
    </row>
    <row r="173" spans="1:11" s="50" customFormat="1" ht="22.5" customHeight="1" x14ac:dyDescent="0.3">
      <c r="A173" s="499">
        <v>28</v>
      </c>
      <c r="B173" s="220" t="str">
        <f>IF('Mau A1'!B551="","",'Mau A1'!B551)</f>
        <v>Nguyễn Anh</v>
      </c>
      <c r="C173" s="233" t="str">
        <f>IF('Mau A1'!C551="","",'Mau A1'!C551)</f>
        <v xml:space="preserve">Tăng </v>
      </c>
      <c r="D173" s="61" t="s">
        <v>565</v>
      </c>
      <c r="E173" s="62">
        <v>1</v>
      </c>
      <c r="F173" s="63">
        <v>6</v>
      </c>
      <c r="G173" s="221">
        <f t="shared" si="3"/>
        <v>24</v>
      </c>
      <c r="H173" s="538">
        <f>SUM(G173:G178)</f>
        <v>24</v>
      </c>
      <c r="I173" s="65"/>
      <c r="J173" s="66"/>
      <c r="K173" s="67"/>
    </row>
    <row r="174" spans="1:11" s="50" customFormat="1" ht="22.5" customHeight="1" x14ac:dyDescent="0.3">
      <c r="A174" s="509"/>
      <c r="B174" s="104"/>
      <c r="C174" s="237"/>
      <c r="D174" s="69"/>
      <c r="E174" s="70"/>
      <c r="F174" s="63"/>
      <c r="G174" s="221">
        <f t="shared" si="3"/>
        <v>0</v>
      </c>
      <c r="H174" s="539"/>
      <c r="I174" s="65"/>
      <c r="J174" s="66"/>
      <c r="K174" s="67"/>
    </row>
    <row r="175" spans="1:11" s="50" customFormat="1" ht="22.5" customHeight="1" x14ac:dyDescent="0.3">
      <c r="A175" s="509"/>
      <c r="B175" s="105"/>
      <c r="C175" s="238"/>
      <c r="D175" s="61"/>
      <c r="E175" s="62"/>
      <c r="F175" s="63"/>
      <c r="G175" s="221">
        <f t="shared" si="3"/>
        <v>0</v>
      </c>
      <c r="H175" s="539"/>
      <c r="I175" s="65"/>
      <c r="J175" s="66"/>
      <c r="K175" s="67"/>
    </row>
    <row r="176" spans="1:11" s="50" customFormat="1" ht="22.5" customHeight="1" x14ac:dyDescent="0.3">
      <c r="A176" s="509"/>
      <c r="B176" s="105"/>
      <c r="C176" s="238"/>
      <c r="D176" s="61"/>
      <c r="E176" s="62"/>
      <c r="F176" s="63"/>
      <c r="G176" s="221">
        <f t="shared" si="3"/>
        <v>0</v>
      </c>
      <c r="H176" s="539"/>
      <c r="I176" s="65"/>
      <c r="J176" s="66"/>
      <c r="K176" s="67"/>
    </row>
    <row r="177" spans="1:11" s="50" customFormat="1" ht="22.5" customHeight="1" x14ac:dyDescent="0.3">
      <c r="A177" s="509"/>
      <c r="B177" s="105"/>
      <c r="C177" s="238"/>
      <c r="D177" s="61"/>
      <c r="E177" s="62"/>
      <c r="F177" s="63"/>
      <c r="G177" s="221">
        <f t="shared" si="3"/>
        <v>0</v>
      </c>
      <c r="H177" s="539"/>
      <c r="I177" s="65"/>
      <c r="J177" s="66"/>
      <c r="K177" s="67"/>
    </row>
    <row r="178" spans="1:11" s="50" customFormat="1" ht="22.5" customHeight="1" x14ac:dyDescent="0.3">
      <c r="A178" s="519"/>
      <c r="B178" s="68"/>
      <c r="C178" s="239"/>
      <c r="D178" s="69"/>
      <c r="E178" s="70"/>
      <c r="F178" s="63"/>
      <c r="G178" s="221">
        <f t="shared" si="3"/>
        <v>0</v>
      </c>
      <c r="H178" s="540"/>
      <c r="I178" s="65"/>
      <c r="J178" s="66"/>
      <c r="K178" s="67"/>
    </row>
    <row r="179" spans="1:11" s="50" customFormat="1" ht="22.5" customHeight="1" x14ac:dyDescent="0.3">
      <c r="A179" s="499">
        <v>29</v>
      </c>
      <c r="B179" s="220" t="str">
        <f>IF('Mau A1'!B571="","",'Mau A1'!B571)</f>
        <v>Quách Minh</v>
      </c>
      <c r="C179" s="233" t="str">
        <f>IF('Mau A1'!C571="","",'Mau A1'!C571)</f>
        <v xml:space="preserve">Thử </v>
      </c>
      <c r="D179" s="61" t="s">
        <v>566</v>
      </c>
      <c r="E179" s="62">
        <v>1</v>
      </c>
      <c r="F179" s="63">
        <v>6</v>
      </c>
      <c r="G179" s="221">
        <f t="shared" si="3"/>
        <v>24</v>
      </c>
      <c r="H179" s="538">
        <f>SUM(G179:G184)</f>
        <v>24</v>
      </c>
      <c r="I179" s="65"/>
      <c r="J179" s="66"/>
      <c r="K179" s="67"/>
    </row>
    <row r="180" spans="1:11" s="50" customFormat="1" ht="22.5" customHeight="1" x14ac:dyDescent="0.3">
      <c r="A180" s="509"/>
      <c r="B180" s="104"/>
      <c r="C180" s="237"/>
      <c r="D180" s="69"/>
      <c r="E180" s="70"/>
      <c r="F180" s="63"/>
      <c r="G180" s="221">
        <f t="shared" si="3"/>
        <v>0</v>
      </c>
      <c r="H180" s="539"/>
      <c r="I180" s="65"/>
      <c r="J180" s="66"/>
      <c r="K180" s="67"/>
    </row>
    <row r="181" spans="1:11" s="50" customFormat="1" ht="22.5" customHeight="1" x14ac:dyDescent="0.3">
      <c r="A181" s="509"/>
      <c r="B181" s="105"/>
      <c r="C181" s="238"/>
      <c r="D181" s="61"/>
      <c r="E181" s="62"/>
      <c r="F181" s="63"/>
      <c r="G181" s="221">
        <f t="shared" si="3"/>
        <v>0</v>
      </c>
      <c r="H181" s="539"/>
      <c r="I181" s="65"/>
      <c r="J181" s="66"/>
      <c r="K181" s="67"/>
    </row>
    <row r="182" spans="1:11" s="50" customFormat="1" ht="22.5" customHeight="1" x14ac:dyDescent="0.3">
      <c r="A182" s="509"/>
      <c r="B182" s="105"/>
      <c r="C182" s="238"/>
      <c r="D182" s="61"/>
      <c r="E182" s="62"/>
      <c r="F182" s="63"/>
      <c r="G182" s="221">
        <f t="shared" si="3"/>
        <v>0</v>
      </c>
      <c r="H182" s="539"/>
      <c r="I182" s="65"/>
      <c r="J182" s="66"/>
      <c r="K182" s="67"/>
    </row>
    <row r="183" spans="1:11" s="50" customFormat="1" ht="22.5" customHeight="1" x14ac:dyDescent="0.3">
      <c r="A183" s="509"/>
      <c r="B183" s="105"/>
      <c r="C183" s="238"/>
      <c r="D183" s="61"/>
      <c r="E183" s="62"/>
      <c r="F183" s="63"/>
      <c r="G183" s="221">
        <f t="shared" si="3"/>
        <v>0</v>
      </c>
      <c r="H183" s="539"/>
      <c r="I183" s="65"/>
      <c r="J183" s="66"/>
      <c r="K183" s="67"/>
    </row>
    <row r="184" spans="1:11" s="50" customFormat="1" ht="22.5" customHeight="1" x14ac:dyDescent="0.3">
      <c r="A184" s="519"/>
      <c r="B184" s="68"/>
      <c r="C184" s="239"/>
      <c r="D184" s="69"/>
      <c r="E184" s="70"/>
      <c r="F184" s="63"/>
      <c r="G184" s="221">
        <f t="shared" si="3"/>
        <v>0</v>
      </c>
      <c r="H184" s="540"/>
      <c r="I184" s="65"/>
      <c r="J184" s="66"/>
      <c r="K184" s="67"/>
    </row>
    <row r="185" spans="1:11" s="50" customFormat="1" ht="22.5" customHeight="1" x14ac:dyDescent="0.3">
      <c r="A185" s="499">
        <v>30</v>
      </c>
      <c r="B185" s="220" t="str">
        <f>IF('Mau A1'!B591="","",'Mau A1'!B591)</f>
        <v xml:space="preserve">Trần Công </v>
      </c>
      <c r="C185" s="233" t="str">
        <f>IF('Mau A1'!C591="","",'Mau A1'!C591)</f>
        <v xml:space="preserve">Tiến </v>
      </c>
      <c r="D185" s="61"/>
      <c r="E185" s="62"/>
      <c r="F185" s="63"/>
      <c r="G185" s="221">
        <f t="shared" si="3"/>
        <v>0</v>
      </c>
      <c r="H185" s="538">
        <f>SUM(G185:G190)</f>
        <v>0</v>
      </c>
      <c r="I185" s="65"/>
      <c r="J185" s="66"/>
      <c r="K185" s="67"/>
    </row>
    <row r="186" spans="1:11" s="50" customFormat="1" ht="22.5" customHeight="1" x14ac:dyDescent="0.3">
      <c r="A186" s="509"/>
      <c r="B186" s="104"/>
      <c r="C186" s="237"/>
      <c r="D186" s="69"/>
      <c r="E186" s="70"/>
      <c r="F186" s="63"/>
      <c r="G186" s="221">
        <f t="shared" si="3"/>
        <v>0</v>
      </c>
      <c r="H186" s="539"/>
      <c r="I186" s="65"/>
      <c r="J186" s="66"/>
      <c r="K186" s="67"/>
    </row>
    <row r="187" spans="1:11" s="50" customFormat="1" ht="22.5" customHeight="1" x14ac:dyDescent="0.3">
      <c r="A187" s="509"/>
      <c r="B187" s="105"/>
      <c r="C187" s="238"/>
      <c r="D187" s="61"/>
      <c r="E187" s="62"/>
      <c r="F187" s="63"/>
      <c r="G187" s="221">
        <f t="shared" si="3"/>
        <v>0</v>
      </c>
      <c r="H187" s="539"/>
      <c r="I187" s="65"/>
      <c r="J187" s="66"/>
      <c r="K187" s="67"/>
    </row>
    <row r="188" spans="1:11" s="50" customFormat="1" ht="22.5" customHeight="1" x14ac:dyDescent="0.3">
      <c r="A188" s="509"/>
      <c r="B188" s="105"/>
      <c r="C188" s="238"/>
      <c r="D188" s="61"/>
      <c r="E188" s="62"/>
      <c r="F188" s="63"/>
      <c r="G188" s="221">
        <f t="shared" si="3"/>
        <v>0</v>
      </c>
      <c r="H188" s="539"/>
      <c r="I188" s="65"/>
      <c r="J188" s="66"/>
      <c r="K188" s="67"/>
    </row>
    <row r="189" spans="1:11" s="50" customFormat="1" ht="22.5" customHeight="1" x14ac:dyDescent="0.3">
      <c r="A189" s="509"/>
      <c r="B189" s="105"/>
      <c r="C189" s="238"/>
      <c r="D189" s="61"/>
      <c r="E189" s="62"/>
      <c r="F189" s="63"/>
      <c r="G189" s="221">
        <f t="shared" si="3"/>
        <v>0</v>
      </c>
      <c r="H189" s="539"/>
      <c r="I189" s="65"/>
      <c r="J189" s="66"/>
      <c r="K189" s="67"/>
    </row>
    <row r="190" spans="1:11" s="50" customFormat="1" ht="22.5" customHeight="1" x14ac:dyDescent="0.3">
      <c r="A190" s="519"/>
      <c r="B190" s="68"/>
      <c r="C190" s="239"/>
      <c r="D190" s="69"/>
      <c r="E190" s="70"/>
      <c r="F190" s="63"/>
      <c r="G190" s="221">
        <f t="shared" si="3"/>
        <v>0</v>
      </c>
      <c r="H190" s="540"/>
      <c r="I190" s="65"/>
      <c r="J190" s="66"/>
      <c r="K190" s="67"/>
    </row>
    <row r="191" spans="1:11" s="50" customFormat="1" ht="22.5" customHeight="1" x14ac:dyDescent="0.3">
      <c r="A191" s="499">
        <v>31</v>
      </c>
      <c r="B191" s="220" t="str">
        <f>IF('Mau A1'!B611="","",'Mau A1'!B611)</f>
        <v>Bốc Minh</v>
      </c>
      <c r="C191" s="233" t="str">
        <f>IF('Mau A1'!C611="","",'Mau A1'!C611)</f>
        <v xml:space="preserve">Trí </v>
      </c>
      <c r="D191" s="61"/>
      <c r="E191" s="62"/>
      <c r="F191" s="63"/>
      <c r="G191" s="221">
        <f t="shared" si="3"/>
        <v>0</v>
      </c>
      <c r="H191" s="538">
        <f>SUM(G191:G196)</f>
        <v>0</v>
      </c>
      <c r="I191" s="65"/>
      <c r="J191" s="66"/>
      <c r="K191" s="67"/>
    </row>
    <row r="192" spans="1:11" s="50" customFormat="1" ht="22.5" customHeight="1" x14ac:dyDescent="0.3">
      <c r="A192" s="509"/>
      <c r="B192" s="104"/>
      <c r="C192" s="237"/>
      <c r="D192" s="69"/>
      <c r="E192" s="70"/>
      <c r="F192" s="63"/>
      <c r="G192" s="221">
        <f t="shared" si="3"/>
        <v>0</v>
      </c>
      <c r="H192" s="539"/>
      <c r="I192" s="65"/>
      <c r="J192" s="66"/>
      <c r="K192" s="67"/>
    </row>
    <row r="193" spans="1:11" s="50" customFormat="1" ht="22.5" customHeight="1" x14ac:dyDescent="0.3">
      <c r="A193" s="509"/>
      <c r="B193" s="105"/>
      <c r="C193" s="238"/>
      <c r="D193" s="61"/>
      <c r="E193" s="62"/>
      <c r="F193" s="63"/>
      <c r="G193" s="221">
        <f t="shared" si="3"/>
        <v>0</v>
      </c>
      <c r="H193" s="539"/>
      <c r="I193" s="65"/>
      <c r="J193" s="66"/>
      <c r="K193" s="67"/>
    </row>
    <row r="194" spans="1:11" s="50" customFormat="1" ht="22.5" customHeight="1" x14ac:dyDescent="0.3">
      <c r="A194" s="509"/>
      <c r="B194" s="105"/>
      <c r="C194" s="238"/>
      <c r="D194" s="61"/>
      <c r="E194" s="62"/>
      <c r="F194" s="63"/>
      <c r="G194" s="221">
        <f t="shared" si="3"/>
        <v>0</v>
      </c>
      <c r="H194" s="539"/>
      <c r="I194" s="65"/>
      <c r="J194" s="66"/>
      <c r="K194" s="67"/>
    </row>
    <row r="195" spans="1:11" s="50" customFormat="1" ht="22.5" customHeight="1" x14ac:dyDescent="0.3">
      <c r="A195" s="509"/>
      <c r="B195" s="105"/>
      <c r="C195" s="238"/>
      <c r="D195" s="61"/>
      <c r="E195" s="62"/>
      <c r="F195" s="63"/>
      <c r="G195" s="221">
        <f t="shared" si="3"/>
        <v>0</v>
      </c>
      <c r="H195" s="539"/>
      <c r="I195" s="65"/>
      <c r="J195" s="66"/>
      <c r="K195" s="67"/>
    </row>
    <row r="196" spans="1:11" s="50" customFormat="1" ht="22.5" customHeight="1" x14ac:dyDescent="0.3">
      <c r="A196" s="519"/>
      <c r="B196" s="68"/>
      <c r="C196" s="239"/>
      <c r="D196" s="69"/>
      <c r="E196" s="70"/>
      <c r="F196" s="63"/>
      <c r="G196" s="221">
        <f t="shared" si="3"/>
        <v>0</v>
      </c>
      <c r="H196" s="540"/>
      <c r="I196" s="65"/>
      <c r="J196" s="66"/>
      <c r="K196" s="67"/>
    </row>
    <row r="197" spans="1:11" s="50" customFormat="1" ht="22.5" customHeight="1" x14ac:dyDescent="0.3">
      <c r="A197" s="499">
        <v>32</v>
      </c>
      <c r="B197" s="220" t="str">
        <f>IF('Mau A1'!B631="","",'Mau A1'!B631)</f>
        <v>Nguyễn Trọng</v>
      </c>
      <c r="C197" s="233" t="str">
        <f>IF('Mau A1'!C631="","",'Mau A1'!C631)</f>
        <v xml:space="preserve">Trí </v>
      </c>
      <c r="D197" s="61" t="s">
        <v>342</v>
      </c>
      <c r="E197" s="62">
        <v>1</v>
      </c>
      <c r="F197" s="63">
        <v>5</v>
      </c>
      <c r="G197" s="221">
        <f t="shared" si="3"/>
        <v>20</v>
      </c>
      <c r="H197" s="538">
        <f>SUM(G197:G202)</f>
        <v>20</v>
      </c>
      <c r="I197" s="65"/>
      <c r="J197" s="66"/>
      <c r="K197" s="67"/>
    </row>
    <row r="198" spans="1:11" s="50" customFormat="1" ht="22.5" customHeight="1" x14ac:dyDescent="0.3">
      <c r="A198" s="509"/>
      <c r="B198" s="104"/>
      <c r="C198" s="237"/>
      <c r="D198" s="69"/>
      <c r="E198" s="70"/>
      <c r="F198" s="63"/>
      <c r="G198" s="221">
        <f t="shared" si="3"/>
        <v>0</v>
      </c>
      <c r="H198" s="539"/>
      <c r="I198" s="65"/>
      <c r="J198" s="66"/>
      <c r="K198" s="67"/>
    </row>
    <row r="199" spans="1:11" s="50" customFormat="1" ht="22.5" customHeight="1" x14ac:dyDescent="0.3">
      <c r="A199" s="509"/>
      <c r="B199" s="105"/>
      <c r="C199" s="238"/>
      <c r="D199" s="61"/>
      <c r="E199" s="62"/>
      <c r="F199" s="63"/>
      <c r="G199" s="221">
        <f t="shared" si="3"/>
        <v>0</v>
      </c>
      <c r="H199" s="539"/>
      <c r="I199" s="65"/>
      <c r="J199" s="66"/>
      <c r="K199" s="67"/>
    </row>
    <row r="200" spans="1:11" s="50" customFormat="1" ht="22.5" customHeight="1" x14ac:dyDescent="0.3">
      <c r="A200" s="509"/>
      <c r="B200" s="105"/>
      <c r="C200" s="238"/>
      <c r="D200" s="61"/>
      <c r="E200" s="62"/>
      <c r="F200" s="63"/>
      <c r="G200" s="221">
        <f t="shared" si="3"/>
        <v>0</v>
      </c>
      <c r="H200" s="539"/>
      <c r="I200" s="65"/>
      <c r="J200" s="66"/>
      <c r="K200" s="67"/>
    </row>
    <row r="201" spans="1:11" s="50" customFormat="1" ht="22.5" customHeight="1" x14ac:dyDescent="0.3">
      <c r="A201" s="509"/>
      <c r="B201" s="105"/>
      <c r="C201" s="238"/>
      <c r="D201" s="61"/>
      <c r="E201" s="62"/>
      <c r="F201" s="63"/>
      <c r="G201" s="221">
        <f t="shared" si="3"/>
        <v>0</v>
      </c>
      <c r="H201" s="539"/>
      <c r="I201" s="65"/>
      <c r="J201" s="66"/>
      <c r="K201" s="67"/>
    </row>
    <row r="202" spans="1:11" s="50" customFormat="1" ht="22.5" customHeight="1" x14ac:dyDescent="0.3">
      <c r="A202" s="519"/>
      <c r="B202" s="68"/>
      <c r="C202" s="239"/>
      <c r="D202" s="69"/>
      <c r="E202" s="70"/>
      <c r="F202" s="63"/>
      <c r="G202" s="221">
        <f t="shared" si="3"/>
        <v>0</v>
      </c>
      <c r="H202" s="540"/>
      <c r="I202" s="65"/>
      <c r="J202" s="66"/>
      <c r="K202" s="67"/>
    </row>
    <row r="203" spans="1:11" s="50" customFormat="1" ht="22.5" customHeight="1" x14ac:dyDescent="0.3">
      <c r="A203" s="499">
        <v>33</v>
      </c>
      <c r="B203" s="220" t="str">
        <f>IF('Mau A1'!B651="","",'Mau A1'!B651)</f>
        <v xml:space="preserve">Trần Hiếu </v>
      </c>
      <c r="C203" s="233" t="str">
        <f>IF('Mau A1'!C651="","",'Mau A1'!C651)</f>
        <v xml:space="preserve">Trinh </v>
      </c>
      <c r="D203" s="61"/>
      <c r="E203" s="62"/>
      <c r="F203" s="63"/>
      <c r="G203" s="221">
        <f t="shared" si="3"/>
        <v>0</v>
      </c>
      <c r="H203" s="538">
        <f>SUM(G203:G208)</f>
        <v>0</v>
      </c>
      <c r="I203" s="65"/>
      <c r="J203" s="66"/>
      <c r="K203" s="67"/>
    </row>
    <row r="204" spans="1:11" s="50" customFormat="1" ht="22.5" customHeight="1" x14ac:dyDescent="0.3">
      <c r="A204" s="509"/>
      <c r="B204" s="104"/>
      <c r="C204" s="237"/>
      <c r="D204" s="69"/>
      <c r="E204" s="70"/>
      <c r="F204" s="63"/>
      <c r="G204" s="221">
        <f t="shared" si="3"/>
        <v>0</v>
      </c>
      <c r="H204" s="539"/>
      <c r="I204" s="65"/>
      <c r="J204" s="66"/>
      <c r="K204" s="67"/>
    </row>
    <row r="205" spans="1:11" s="50" customFormat="1" ht="22.5" customHeight="1" x14ac:dyDescent="0.3">
      <c r="A205" s="509"/>
      <c r="B205" s="105"/>
      <c r="C205" s="238"/>
      <c r="D205" s="61"/>
      <c r="E205" s="62"/>
      <c r="F205" s="63"/>
      <c r="G205" s="221">
        <f t="shared" si="3"/>
        <v>0</v>
      </c>
      <c r="H205" s="539"/>
      <c r="I205" s="65"/>
      <c r="J205" s="66"/>
      <c r="K205" s="67"/>
    </row>
    <row r="206" spans="1:11" s="50" customFormat="1" ht="22.5" customHeight="1" x14ac:dyDescent="0.3">
      <c r="A206" s="509"/>
      <c r="B206" s="105"/>
      <c r="C206" s="238"/>
      <c r="D206" s="61"/>
      <c r="E206" s="62"/>
      <c r="F206" s="63"/>
      <c r="G206" s="221">
        <f t="shared" si="3"/>
        <v>0</v>
      </c>
      <c r="H206" s="539"/>
      <c r="I206" s="65"/>
      <c r="J206" s="66"/>
      <c r="K206" s="67"/>
    </row>
    <row r="207" spans="1:11" s="50" customFormat="1" ht="22.5" customHeight="1" x14ac:dyDescent="0.3">
      <c r="A207" s="509"/>
      <c r="B207" s="105"/>
      <c r="C207" s="238"/>
      <c r="D207" s="61"/>
      <c r="E207" s="62"/>
      <c r="F207" s="63"/>
      <c r="G207" s="221">
        <f t="shared" si="3"/>
        <v>0</v>
      </c>
      <c r="H207" s="539"/>
      <c r="I207" s="65"/>
      <c r="J207" s="66"/>
      <c r="K207" s="67"/>
    </row>
    <row r="208" spans="1:11" s="50" customFormat="1" ht="22.5" customHeight="1" x14ac:dyDescent="0.3">
      <c r="A208" s="519"/>
      <c r="B208" s="68"/>
      <c r="C208" s="239"/>
      <c r="D208" s="69"/>
      <c r="E208" s="70"/>
      <c r="F208" s="63"/>
      <c r="G208" s="221">
        <f t="shared" si="3"/>
        <v>0</v>
      </c>
      <c r="H208" s="540"/>
      <c r="I208" s="65"/>
      <c r="J208" s="66"/>
      <c r="K208" s="67"/>
    </row>
    <row r="209" spans="1:11" s="50" customFormat="1" ht="22.5" customHeight="1" x14ac:dyDescent="0.3">
      <c r="A209" s="499">
        <v>34</v>
      </c>
      <c r="B209" s="220" t="str">
        <f>IF('Mau A1'!B671="","",'Mau A1'!B671)</f>
        <v xml:space="preserve">Nguyễn Văn </v>
      </c>
      <c r="C209" s="233" t="str">
        <f>IF('Mau A1'!C671="","",'Mau A1'!C671)</f>
        <v xml:space="preserve">Yên </v>
      </c>
      <c r="D209" s="61"/>
      <c r="E209" s="62"/>
      <c r="F209" s="63"/>
      <c r="G209" s="221">
        <f t="shared" si="3"/>
        <v>0</v>
      </c>
      <c r="H209" s="538">
        <f>SUM(G209:G214)</f>
        <v>0</v>
      </c>
      <c r="I209" s="65"/>
      <c r="J209" s="66"/>
      <c r="K209" s="67"/>
    </row>
    <row r="210" spans="1:11" s="50" customFormat="1" ht="22.5" customHeight="1" x14ac:dyDescent="0.3">
      <c r="A210" s="509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39"/>
      <c r="I210" s="65"/>
      <c r="J210" s="66"/>
      <c r="K210" s="67"/>
    </row>
    <row r="211" spans="1:11" s="50" customFormat="1" ht="22.5" customHeight="1" x14ac:dyDescent="0.3">
      <c r="A211" s="509"/>
      <c r="B211" s="105"/>
      <c r="C211" s="238"/>
      <c r="D211" s="61"/>
      <c r="E211" s="62"/>
      <c r="F211" s="63"/>
      <c r="G211" s="221">
        <f t="shared" si="4"/>
        <v>0</v>
      </c>
      <c r="H211" s="539"/>
      <c r="I211" s="65"/>
      <c r="J211" s="66"/>
      <c r="K211" s="67"/>
    </row>
    <row r="212" spans="1:11" s="50" customFormat="1" ht="22.5" customHeight="1" x14ac:dyDescent="0.3">
      <c r="A212" s="509"/>
      <c r="B212" s="105"/>
      <c r="C212" s="238"/>
      <c r="D212" s="61"/>
      <c r="E212" s="62"/>
      <c r="F212" s="63"/>
      <c r="G212" s="221">
        <f t="shared" si="4"/>
        <v>0</v>
      </c>
      <c r="H212" s="539"/>
      <c r="I212" s="65"/>
      <c r="J212" s="66"/>
      <c r="K212" s="67"/>
    </row>
    <row r="213" spans="1:11" s="50" customFormat="1" ht="22.5" customHeight="1" x14ac:dyDescent="0.3">
      <c r="A213" s="509"/>
      <c r="B213" s="105"/>
      <c r="C213" s="238"/>
      <c r="D213" s="61"/>
      <c r="E213" s="62"/>
      <c r="F213" s="63"/>
      <c r="G213" s="221">
        <f t="shared" si="4"/>
        <v>0</v>
      </c>
      <c r="H213" s="539"/>
      <c r="I213" s="65"/>
      <c r="J213" s="66"/>
      <c r="K213" s="67"/>
    </row>
    <row r="214" spans="1:11" s="50" customFormat="1" ht="22.5" customHeight="1" x14ac:dyDescent="0.3">
      <c r="A214" s="519"/>
      <c r="B214" s="68"/>
      <c r="C214" s="239"/>
      <c r="D214" s="69"/>
      <c r="E214" s="70"/>
      <c r="F214" s="63"/>
      <c r="G214" s="221">
        <f t="shared" si="4"/>
        <v>0</v>
      </c>
      <c r="H214" s="540"/>
      <c r="I214" s="65"/>
      <c r="J214" s="66"/>
      <c r="K214" s="67"/>
    </row>
    <row r="215" spans="1:11" s="50" customFormat="1" ht="22.5" customHeight="1" x14ac:dyDescent="0.3">
      <c r="A215" s="499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38">
        <f>SUM(G215:G220)</f>
        <v>0</v>
      </c>
      <c r="I215" s="65"/>
      <c r="J215" s="66"/>
      <c r="K215" s="67"/>
    </row>
    <row r="216" spans="1:11" s="50" customFormat="1" ht="22.5" customHeight="1" x14ac:dyDescent="0.3">
      <c r="A216" s="509"/>
      <c r="B216" s="104"/>
      <c r="C216" s="237"/>
      <c r="D216" s="69"/>
      <c r="E216" s="70"/>
      <c r="F216" s="63"/>
      <c r="G216" s="221">
        <f t="shared" si="4"/>
        <v>0</v>
      </c>
      <c r="H216" s="539"/>
      <c r="I216" s="65"/>
      <c r="J216" s="66"/>
      <c r="K216" s="67"/>
    </row>
    <row r="217" spans="1:11" s="50" customFormat="1" ht="22.5" customHeight="1" x14ac:dyDescent="0.3">
      <c r="A217" s="509"/>
      <c r="B217" s="105"/>
      <c r="C217" s="238"/>
      <c r="D217" s="61"/>
      <c r="E217" s="62"/>
      <c r="F217" s="63"/>
      <c r="G217" s="221">
        <f t="shared" si="4"/>
        <v>0</v>
      </c>
      <c r="H217" s="539"/>
      <c r="I217" s="65"/>
      <c r="J217" s="66"/>
      <c r="K217" s="67"/>
    </row>
    <row r="218" spans="1:11" s="50" customFormat="1" ht="22.5" customHeight="1" x14ac:dyDescent="0.3">
      <c r="A218" s="509"/>
      <c r="B218" s="105"/>
      <c r="C218" s="238"/>
      <c r="D218" s="61"/>
      <c r="E218" s="62"/>
      <c r="F218" s="63"/>
      <c r="G218" s="221">
        <f t="shared" si="4"/>
        <v>0</v>
      </c>
      <c r="H218" s="539"/>
      <c r="I218" s="65"/>
      <c r="J218" s="66"/>
      <c r="K218" s="67"/>
    </row>
    <row r="219" spans="1:11" s="50" customFormat="1" ht="22.5" customHeight="1" x14ac:dyDescent="0.3">
      <c r="A219" s="509"/>
      <c r="B219" s="105"/>
      <c r="C219" s="238"/>
      <c r="D219" s="61"/>
      <c r="E219" s="62"/>
      <c r="F219" s="63"/>
      <c r="G219" s="221">
        <f t="shared" si="4"/>
        <v>0</v>
      </c>
      <c r="H219" s="539"/>
      <c r="I219" s="65"/>
      <c r="J219" s="66"/>
      <c r="K219" s="67"/>
    </row>
    <row r="220" spans="1:11" s="50" customFormat="1" ht="22.5" customHeight="1" x14ac:dyDescent="0.3">
      <c r="A220" s="519"/>
      <c r="B220" s="68"/>
      <c r="C220" s="239"/>
      <c r="D220" s="69"/>
      <c r="E220" s="70"/>
      <c r="F220" s="63"/>
      <c r="G220" s="221">
        <f t="shared" si="4"/>
        <v>0</v>
      </c>
      <c r="H220" s="540"/>
      <c r="I220" s="65"/>
      <c r="J220" s="66"/>
      <c r="K220" s="67"/>
    </row>
    <row r="221" spans="1:11" s="50" customFormat="1" ht="22.5" customHeight="1" x14ac:dyDescent="0.3">
      <c r="A221" s="499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38">
        <f>SUM(G221:G226)</f>
        <v>0</v>
      </c>
      <c r="I221" s="65"/>
      <c r="J221" s="66"/>
      <c r="K221" s="67"/>
    </row>
    <row r="222" spans="1:11" s="50" customFormat="1" ht="22.5" customHeight="1" x14ac:dyDescent="0.3">
      <c r="A222" s="509"/>
      <c r="B222" s="104"/>
      <c r="C222" s="237"/>
      <c r="D222" s="69"/>
      <c r="E222" s="70"/>
      <c r="F222" s="63"/>
      <c r="G222" s="221">
        <f t="shared" si="4"/>
        <v>0</v>
      </c>
      <c r="H222" s="539"/>
      <c r="I222" s="65"/>
      <c r="J222" s="66"/>
      <c r="K222" s="67"/>
    </row>
    <row r="223" spans="1:11" s="50" customFormat="1" ht="22.5" customHeight="1" x14ac:dyDescent="0.3">
      <c r="A223" s="509"/>
      <c r="B223" s="105"/>
      <c r="C223" s="238"/>
      <c r="D223" s="61"/>
      <c r="E223" s="62"/>
      <c r="F223" s="63"/>
      <c r="G223" s="221">
        <f t="shared" si="4"/>
        <v>0</v>
      </c>
      <c r="H223" s="539"/>
      <c r="I223" s="65"/>
      <c r="J223" s="66"/>
      <c r="K223" s="67"/>
    </row>
    <row r="224" spans="1:11" s="50" customFormat="1" ht="22.5" customHeight="1" x14ac:dyDescent="0.3">
      <c r="A224" s="509"/>
      <c r="B224" s="105"/>
      <c r="C224" s="238"/>
      <c r="D224" s="61"/>
      <c r="E224" s="62"/>
      <c r="F224" s="63"/>
      <c r="G224" s="221">
        <f t="shared" si="4"/>
        <v>0</v>
      </c>
      <c r="H224" s="539"/>
      <c r="I224" s="65"/>
      <c r="J224" s="66"/>
      <c r="K224" s="67"/>
    </row>
    <row r="225" spans="1:11" s="50" customFormat="1" ht="22.5" customHeight="1" x14ac:dyDescent="0.3">
      <c r="A225" s="509"/>
      <c r="B225" s="105"/>
      <c r="C225" s="238"/>
      <c r="D225" s="61"/>
      <c r="E225" s="62"/>
      <c r="F225" s="63"/>
      <c r="G225" s="221">
        <f t="shared" si="4"/>
        <v>0</v>
      </c>
      <c r="H225" s="539"/>
      <c r="I225" s="65"/>
      <c r="J225" s="66"/>
      <c r="K225" s="67"/>
    </row>
    <row r="226" spans="1:11" s="50" customFormat="1" ht="22.5" customHeight="1" x14ac:dyDescent="0.3">
      <c r="A226" s="519"/>
      <c r="B226" s="68"/>
      <c r="C226" s="239"/>
      <c r="D226" s="69"/>
      <c r="E226" s="70"/>
      <c r="F226" s="63"/>
      <c r="G226" s="221">
        <f t="shared" si="4"/>
        <v>0</v>
      </c>
      <c r="H226" s="540"/>
      <c r="I226" s="65"/>
      <c r="J226" s="66"/>
      <c r="K226" s="67"/>
    </row>
    <row r="227" spans="1:11" s="50" customFormat="1" ht="22.5" customHeight="1" x14ac:dyDescent="0.3">
      <c r="A227" s="499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38">
        <f>SUM(G227:G232)</f>
        <v>0</v>
      </c>
      <c r="I227" s="65"/>
      <c r="J227" s="66"/>
      <c r="K227" s="67"/>
    </row>
    <row r="228" spans="1:11" s="50" customFormat="1" ht="22.5" customHeight="1" x14ac:dyDescent="0.3">
      <c r="A228" s="509"/>
      <c r="B228" s="104"/>
      <c r="C228" s="237"/>
      <c r="D228" s="69"/>
      <c r="E228" s="70"/>
      <c r="F228" s="63"/>
      <c r="G228" s="221">
        <f t="shared" si="4"/>
        <v>0</v>
      </c>
      <c r="H228" s="539"/>
      <c r="I228" s="65"/>
      <c r="J228" s="66"/>
      <c r="K228" s="67"/>
    </row>
    <row r="229" spans="1:11" s="50" customFormat="1" ht="22.5" customHeight="1" x14ac:dyDescent="0.3">
      <c r="A229" s="509"/>
      <c r="B229" s="105"/>
      <c r="C229" s="238"/>
      <c r="D229" s="61"/>
      <c r="E229" s="62"/>
      <c r="F229" s="63"/>
      <c r="G229" s="221">
        <f t="shared" si="4"/>
        <v>0</v>
      </c>
      <c r="H229" s="539"/>
      <c r="I229" s="65"/>
      <c r="J229" s="66"/>
      <c r="K229" s="67"/>
    </row>
    <row r="230" spans="1:11" s="50" customFormat="1" ht="22.5" customHeight="1" x14ac:dyDescent="0.3">
      <c r="A230" s="509"/>
      <c r="B230" s="105"/>
      <c r="C230" s="238"/>
      <c r="D230" s="61"/>
      <c r="E230" s="62"/>
      <c r="F230" s="63"/>
      <c r="G230" s="221">
        <f t="shared" si="4"/>
        <v>0</v>
      </c>
      <c r="H230" s="539"/>
      <c r="I230" s="65"/>
      <c r="J230" s="66"/>
      <c r="K230" s="67"/>
    </row>
    <row r="231" spans="1:11" s="50" customFormat="1" ht="22.5" customHeight="1" x14ac:dyDescent="0.3">
      <c r="A231" s="509"/>
      <c r="B231" s="105"/>
      <c r="C231" s="238"/>
      <c r="D231" s="61"/>
      <c r="E231" s="62"/>
      <c r="F231" s="63"/>
      <c r="G231" s="221">
        <f t="shared" si="4"/>
        <v>0</v>
      </c>
      <c r="H231" s="539"/>
      <c r="I231" s="65"/>
      <c r="J231" s="66"/>
      <c r="K231" s="67"/>
    </row>
    <row r="232" spans="1:11" s="50" customFormat="1" ht="22.5" customHeight="1" x14ac:dyDescent="0.3">
      <c r="A232" s="519"/>
      <c r="B232" s="68"/>
      <c r="C232" s="239"/>
      <c r="D232" s="69"/>
      <c r="E232" s="70"/>
      <c r="F232" s="63"/>
      <c r="G232" s="221">
        <f t="shared" si="4"/>
        <v>0</v>
      </c>
      <c r="H232" s="540"/>
      <c r="I232" s="65"/>
      <c r="J232" s="66"/>
      <c r="K232" s="67"/>
    </row>
    <row r="233" spans="1:11" s="50" customFormat="1" ht="22.5" customHeight="1" x14ac:dyDescent="0.3">
      <c r="A233" s="499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38">
        <f>SUM(G233:G238)</f>
        <v>0</v>
      </c>
      <c r="I233" s="65"/>
      <c r="J233" s="66"/>
      <c r="K233" s="67"/>
    </row>
    <row r="234" spans="1:11" s="50" customFormat="1" ht="22.5" customHeight="1" x14ac:dyDescent="0.3">
      <c r="A234" s="509"/>
      <c r="B234" s="104"/>
      <c r="C234" s="237"/>
      <c r="D234" s="69"/>
      <c r="E234" s="70"/>
      <c r="F234" s="63"/>
      <c r="G234" s="221">
        <f t="shared" si="4"/>
        <v>0</v>
      </c>
      <c r="H234" s="539"/>
      <c r="I234" s="65"/>
      <c r="J234" s="66"/>
      <c r="K234" s="67"/>
    </row>
    <row r="235" spans="1:11" s="50" customFormat="1" ht="22.5" customHeight="1" x14ac:dyDescent="0.3">
      <c r="A235" s="509"/>
      <c r="B235" s="105"/>
      <c r="C235" s="238"/>
      <c r="D235" s="61"/>
      <c r="E235" s="62"/>
      <c r="F235" s="63"/>
      <c r="G235" s="221">
        <f t="shared" si="4"/>
        <v>0</v>
      </c>
      <c r="H235" s="539"/>
      <c r="I235" s="65"/>
      <c r="J235" s="66"/>
      <c r="K235" s="67"/>
    </row>
    <row r="236" spans="1:11" s="50" customFormat="1" ht="22.5" customHeight="1" x14ac:dyDescent="0.3">
      <c r="A236" s="509"/>
      <c r="B236" s="105"/>
      <c r="C236" s="238"/>
      <c r="D236" s="61"/>
      <c r="E236" s="62"/>
      <c r="F236" s="63"/>
      <c r="G236" s="221">
        <f t="shared" si="4"/>
        <v>0</v>
      </c>
      <c r="H236" s="539"/>
      <c r="I236" s="65"/>
      <c r="J236" s="66"/>
      <c r="K236" s="67"/>
    </row>
    <row r="237" spans="1:11" s="50" customFormat="1" ht="22.5" customHeight="1" x14ac:dyDescent="0.3">
      <c r="A237" s="509"/>
      <c r="B237" s="105"/>
      <c r="C237" s="238"/>
      <c r="D237" s="61"/>
      <c r="E237" s="62"/>
      <c r="F237" s="63"/>
      <c r="G237" s="221">
        <f t="shared" si="4"/>
        <v>0</v>
      </c>
      <c r="H237" s="539"/>
      <c r="I237" s="65"/>
      <c r="J237" s="66"/>
      <c r="K237" s="67"/>
    </row>
    <row r="238" spans="1:11" s="50" customFormat="1" ht="22.5" customHeight="1" x14ac:dyDescent="0.3">
      <c r="A238" s="519"/>
      <c r="B238" s="68"/>
      <c r="C238" s="239"/>
      <c r="D238" s="69"/>
      <c r="E238" s="70"/>
      <c r="F238" s="63"/>
      <c r="G238" s="221">
        <f t="shared" si="4"/>
        <v>0</v>
      </c>
      <c r="H238" s="540"/>
      <c r="I238" s="65"/>
      <c r="J238" s="66"/>
      <c r="K238" s="67"/>
    </row>
    <row r="239" spans="1:11" s="50" customFormat="1" ht="22.5" customHeight="1" x14ac:dyDescent="0.3">
      <c r="A239" s="499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38">
        <f>SUM(G239:G244)</f>
        <v>0</v>
      </c>
      <c r="I239" s="65"/>
      <c r="J239" s="66"/>
      <c r="K239" s="67"/>
    </row>
    <row r="240" spans="1:11" s="50" customFormat="1" ht="22.5" customHeight="1" x14ac:dyDescent="0.3">
      <c r="A240" s="509"/>
      <c r="B240" s="104"/>
      <c r="C240" s="237"/>
      <c r="D240" s="69"/>
      <c r="E240" s="70"/>
      <c r="F240" s="63"/>
      <c r="G240" s="221">
        <f t="shared" si="4"/>
        <v>0</v>
      </c>
      <c r="H240" s="539"/>
      <c r="I240" s="65"/>
      <c r="J240" s="66"/>
      <c r="K240" s="67"/>
    </row>
    <row r="241" spans="1:11" s="50" customFormat="1" ht="22.5" customHeight="1" x14ac:dyDescent="0.3">
      <c r="A241" s="509"/>
      <c r="B241" s="105"/>
      <c r="C241" s="238"/>
      <c r="D241" s="61"/>
      <c r="E241" s="62"/>
      <c r="F241" s="63"/>
      <c r="G241" s="221">
        <f t="shared" si="4"/>
        <v>0</v>
      </c>
      <c r="H241" s="539"/>
      <c r="I241" s="65"/>
      <c r="J241" s="66"/>
      <c r="K241" s="67"/>
    </row>
    <row r="242" spans="1:11" s="50" customFormat="1" ht="22.5" customHeight="1" x14ac:dyDescent="0.3">
      <c r="A242" s="509"/>
      <c r="B242" s="105"/>
      <c r="C242" s="238"/>
      <c r="D242" s="61"/>
      <c r="E242" s="62"/>
      <c r="F242" s="63"/>
      <c r="G242" s="221">
        <f t="shared" si="4"/>
        <v>0</v>
      </c>
      <c r="H242" s="539"/>
      <c r="I242" s="65"/>
      <c r="J242" s="66"/>
      <c r="K242" s="67"/>
    </row>
    <row r="243" spans="1:11" s="50" customFormat="1" ht="22.5" customHeight="1" x14ac:dyDescent="0.3">
      <c r="A243" s="509"/>
      <c r="B243" s="105"/>
      <c r="C243" s="238"/>
      <c r="D243" s="61"/>
      <c r="E243" s="62"/>
      <c r="F243" s="63"/>
      <c r="G243" s="221">
        <f t="shared" si="4"/>
        <v>0</v>
      </c>
      <c r="H243" s="539"/>
      <c r="I243" s="65"/>
      <c r="J243" s="66"/>
      <c r="K243" s="67"/>
    </row>
    <row r="244" spans="1:11" s="50" customFormat="1" ht="22.5" customHeight="1" x14ac:dyDescent="0.3">
      <c r="A244" s="519"/>
      <c r="B244" s="68"/>
      <c r="C244" s="239"/>
      <c r="D244" s="69"/>
      <c r="E244" s="70"/>
      <c r="F244" s="63"/>
      <c r="G244" s="221">
        <f t="shared" si="4"/>
        <v>0</v>
      </c>
      <c r="H244" s="540"/>
      <c r="I244" s="65"/>
      <c r="J244" s="66"/>
      <c r="K244" s="67"/>
    </row>
    <row r="245" spans="1:11" s="50" customFormat="1" ht="22.5" customHeight="1" x14ac:dyDescent="0.3">
      <c r="A245" s="499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38">
        <f>SUM(G245:G250)</f>
        <v>0</v>
      </c>
      <c r="I245" s="65"/>
      <c r="J245" s="66"/>
      <c r="K245" s="67"/>
    </row>
    <row r="246" spans="1:11" s="50" customFormat="1" ht="22.5" customHeight="1" x14ac:dyDescent="0.3">
      <c r="A246" s="509"/>
      <c r="B246" s="104"/>
      <c r="C246" s="237"/>
      <c r="D246" s="69"/>
      <c r="E246" s="70"/>
      <c r="F246" s="63"/>
      <c r="G246" s="221">
        <f t="shared" si="4"/>
        <v>0</v>
      </c>
      <c r="H246" s="539"/>
      <c r="I246" s="65"/>
      <c r="J246" s="66"/>
      <c r="K246" s="67"/>
    </row>
    <row r="247" spans="1:11" s="50" customFormat="1" ht="22.5" customHeight="1" x14ac:dyDescent="0.3">
      <c r="A247" s="509"/>
      <c r="B247" s="105"/>
      <c r="C247" s="238"/>
      <c r="D247" s="61"/>
      <c r="E247" s="62"/>
      <c r="F247" s="63"/>
      <c r="G247" s="221">
        <f t="shared" si="4"/>
        <v>0</v>
      </c>
      <c r="H247" s="539"/>
      <c r="I247" s="65"/>
      <c r="J247" s="66"/>
      <c r="K247" s="67"/>
    </row>
    <row r="248" spans="1:11" s="50" customFormat="1" ht="22.5" customHeight="1" x14ac:dyDescent="0.3">
      <c r="A248" s="509"/>
      <c r="B248" s="105"/>
      <c r="C248" s="238"/>
      <c r="D248" s="61"/>
      <c r="E248" s="62"/>
      <c r="F248" s="63"/>
      <c r="G248" s="221">
        <f t="shared" si="4"/>
        <v>0</v>
      </c>
      <c r="H248" s="539"/>
      <c r="I248" s="65"/>
      <c r="J248" s="66"/>
      <c r="K248" s="67"/>
    </row>
    <row r="249" spans="1:11" s="50" customFormat="1" ht="22.5" customHeight="1" x14ac:dyDescent="0.3">
      <c r="A249" s="509"/>
      <c r="B249" s="105"/>
      <c r="C249" s="238"/>
      <c r="D249" s="61"/>
      <c r="E249" s="62"/>
      <c r="F249" s="63"/>
      <c r="G249" s="221">
        <f t="shared" si="4"/>
        <v>0</v>
      </c>
      <c r="H249" s="539"/>
      <c r="I249" s="65"/>
      <c r="J249" s="66"/>
      <c r="K249" s="67"/>
    </row>
    <row r="250" spans="1:11" s="50" customFormat="1" ht="22.5" customHeight="1" x14ac:dyDescent="0.3">
      <c r="A250" s="519"/>
      <c r="B250" s="68"/>
      <c r="C250" s="239"/>
      <c r="D250" s="69"/>
      <c r="E250" s="70"/>
      <c r="F250" s="63"/>
      <c r="G250" s="221">
        <f t="shared" si="4"/>
        <v>0</v>
      </c>
      <c r="H250" s="540"/>
      <c r="I250" s="65"/>
      <c r="J250" s="66"/>
      <c r="K250" s="67"/>
    </row>
    <row r="251" spans="1:11" s="50" customFormat="1" ht="22.5" customHeight="1" x14ac:dyDescent="0.3">
      <c r="A251" s="499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38">
        <f>SUM(G251:G256)</f>
        <v>0</v>
      </c>
      <c r="I251" s="65"/>
      <c r="J251" s="66"/>
      <c r="K251" s="67"/>
    </row>
    <row r="252" spans="1:11" s="50" customFormat="1" ht="22.5" customHeight="1" x14ac:dyDescent="0.3">
      <c r="A252" s="509"/>
      <c r="B252" s="104"/>
      <c r="C252" s="237"/>
      <c r="D252" s="69"/>
      <c r="E252" s="70"/>
      <c r="F252" s="63"/>
      <c r="G252" s="221">
        <f t="shared" si="4"/>
        <v>0</v>
      </c>
      <c r="H252" s="539"/>
      <c r="I252" s="65"/>
      <c r="J252" s="66"/>
      <c r="K252" s="67"/>
    </row>
    <row r="253" spans="1:11" s="50" customFormat="1" ht="22.5" customHeight="1" x14ac:dyDescent="0.3">
      <c r="A253" s="509"/>
      <c r="B253" s="105"/>
      <c r="C253" s="238"/>
      <c r="D253" s="61"/>
      <c r="E253" s="62"/>
      <c r="F253" s="63"/>
      <c r="G253" s="221">
        <f t="shared" si="4"/>
        <v>0</v>
      </c>
      <c r="H253" s="539"/>
      <c r="I253" s="65"/>
      <c r="J253" s="66"/>
      <c r="K253" s="67"/>
    </row>
    <row r="254" spans="1:11" s="50" customFormat="1" ht="22.5" customHeight="1" x14ac:dyDescent="0.3">
      <c r="A254" s="509"/>
      <c r="B254" s="105"/>
      <c r="C254" s="238"/>
      <c r="D254" s="61"/>
      <c r="E254" s="62"/>
      <c r="F254" s="63"/>
      <c r="G254" s="221">
        <f t="shared" si="4"/>
        <v>0</v>
      </c>
      <c r="H254" s="539"/>
      <c r="I254" s="65"/>
      <c r="J254" s="66"/>
      <c r="K254" s="67"/>
    </row>
    <row r="255" spans="1:11" s="50" customFormat="1" ht="22.5" customHeight="1" x14ac:dyDescent="0.3">
      <c r="A255" s="509"/>
      <c r="B255" s="105"/>
      <c r="C255" s="238"/>
      <c r="D255" s="61"/>
      <c r="E255" s="62"/>
      <c r="F255" s="63"/>
      <c r="G255" s="221">
        <f t="shared" si="4"/>
        <v>0</v>
      </c>
      <c r="H255" s="539"/>
      <c r="I255" s="65"/>
      <c r="J255" s="66"/>
      <c r="K255" s="67"/>
    </row>
    <row r="256" spans="1:11" s="50" customFormat="1" ht="22.5" customHeight="1" x14ac:dyDescent="0.3">
      <c r="A256" s="519"/>
      <c r="B256" s="68"/>
      <c r="C256" s="239"/>
      <c r="D256" s="69"/>
      <c r="E256" s="70"/>
      <c r="F256" s="63"/>
      <c r="G256" s="221">
        <f t="shared" si="4"/>
        <v>0</v>
      </c>
      <c r="H256" s="540"/>
      <c r="I256" s="65"/>
      <c r="J256" s="66"/>
      <c r="K256" s="67"/>
    </row>
    <row r="257" spans="2:11" ht="16.5" customHeight="1" x14ac:dyDescent="0.25">
      <c r="B257" s="541" t="s">
        <v>169</v>
      </c>
      <c r="C257" s="541"/>
      <c r="D257" s="541"/>
      <c r="E257" s="541"/>
      <c r="F257" s="71"/>
    </row>
    <row r="258" spans="2:11" ht="16.5" customHeight="1" x14ac:dyDescent="0.25">
      <c r="B258" s="542" t="s">
        <v>168</v>
      </c>
      <c r="C258" s="542"/>
      <c r="D258" s="542"/>
      <c r="E258" s="542"/>
      <c r="F258" s="72"/>
    </row>
    <row r="259" spans="2:11" ht="17.25" customHeight="1" x14ac:dyDescent="0.25">
      <c r="F259" s="73"/>
      <c r="G259" s="451" t="s">
        <v>151</v>
      </c>
      <c r="H259" s="451"/>
      <c r="I259" s="451"/>
      <c r="J259" s="74"/>
      <c r="K259" s="74"/>
    </row>
    <row r="260" spans="2:11" ht="18" customHeight="1" x14ac:dyDescent="0.25">
      <c r="C260" s="39" t="s">
        <v>36</v>
      </c>
      <c r="D260" s="39"/>
      <c r="E260" s="39"/>
      <c r="F260" s="39"/>
      <c r="G260" s="437" t="s">
        <v>37</v>
      </c>
      <c r="H260" s="437"/>
      <c r="I260" s="437"/>
      <c r="J260" s="39"/>
    </row>
  </sheetData>
  <sheetProtection password="89F5" sheet="1" formatCells="0" formatRows="0"/>
  <mergeCells count="95"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197:A202"/>
    <mergeCell ref="H197:H202"/>
    <mergeCell ref="A179:A184"/>
    <mergeCell ref="H179:H184"/>
    <mergeCell ref="A185:A190"/>
    <mergeCell ref="H185:H190"/>
    <mergeCell ref="A173:A178"/>
    <mergeCell ref="H173:H178"/>
    <mergeCell ref="A161:A166"/>
    <mergeCell ref="A191:A196"/>
    <mergeCell ref="H191:H196"/>
    <mergeCell ref="A155:A160"/>
    <mergeCell ref="H155:H160"/>
    <mergeCell ref="A143:A148"/>
    <mergeCell ref="H161:H166"/>
    <mergeCell ref="A167:A172"/>
    <mergeCell ref="H167:H172"/>
    <mergeCell ref="A137:A142"/>
    <mergeCell ref="H137:H142"/>
    <mergeCell ref="A125:A130"/>
    <mergeCell ref="H143:H148"/>
    <mergeCell ref="A149:A154"/>
    <mergeCell ref="H149:H154"/>
    <mergeCell ref="H125:H130"/>
    <mergeCell ref="A131:A136"/>
    <mergeCell ref="H131:H136"/>
    <mergeCell ref="A11:A16"/>
    <mergeCell ref="H11:H16"/>
    <mergeCell ref="A113:A118"/>
    <mergeCell ref="A71:A76"/>
    <mergeCell ref="H95:H100"/>
    <mergeCell ref="A101:A106"/>
    <mergeCell ref="H101:H106"/>
    <mergeCell ref="A107:A112"/>
    <mergeCell ref="H107:H112"/>
    <mergeCell ref="H113:H118"/>
    <mergeCell ref="A119:A124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3:D3"/>
    <mergeCell ref="A5:I5"/>
    <mergeCell ref="A6:I6"/>
    <mergeCell ref="A7:I7"/>
    <mergeCell ref="A41:A46"/>
    <mergeCell ref="H59:H64"/>
    <mergeCell ref="A47:A52"/>
    <mergeCell ref="A59:A64"/>
    <mergeCell ref="A17:A22"/>
    <mergeCell ref="H17:H22"/>
    <mergeCell ref="H53:H58"/>
    <mergeCell ref="A53:A58"/>
    <mergeCell ref="B9:C9"/>
    <mergeCell ref="B10:C10"/>
    <mergeCell ref="H119:H124"/>
    <mergeCell ref="A23:A28"/>
    <mergeCell ref="H23:H28"/>
    <mergeCell ref="A29:A34"/>
    <mergeCell ref="H41:H46"/>
    <mergeCell ref="A65:A70"/>
    <mergeCell ref="H65:H70"/>
    <mergeCell ref="H47:H52"/>
    <mergeCell ref="H29:H34"/>
    <mergeCell ref="H71:H76"/>
    <mergeCell ref="H35:H40"/>
  </mergeCells>
  <phoneticPr fontId="17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zoomScale="70" zoomScaleNormal="70" workbookViewId="0">
      <selection activeCell="A7" sqref="A7:F7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158</v>
      </c>
    </row>
    <row r="2" spans="1:6" s="50" customFormat="1" ht="19.5" customHeight="1" x14ac:dyDescent="0.3">
      <c r="A2" s="432" t="s">
        <v>143</v>
      </c>
      <c r="B2" s="432"/>
      <c r="C2" s="432"/>
      <c r="D2" s="435" t="s">
        <v>12</v>
      </c>
      <c r="E2" s="435"/>
      <c r="F2" s="435"/>
    </row>
    <row r="3" spans="1:6" s="50" customFormat="1" ht="33.75" customHeight="1" x14ac:dyDescent="0.3">
      <c r="A3" s="433" t="s">
        <v>144</v>
      </c>
      <c r="B3" s="434"/>
      <c r="C3" s="434"/>
      <c r="D3" s="436" t="s">
        <v>200</v>
      </c>
      <c r="E3" s="436"/>
      <c r="F3" s="436"/>
    </row>
    <row r="5" spans="1:6" ht="23.25" customHeight="1" x14ac:dyDescent="0.3">
      <c r="A5" s="548" t="s">
        <v>159</v>
      </c>
      <c r="B5" s="548"/>
      <c r="C5" s="548"/>
      <c r="D5" s="548"/>
      <c r="E5" s="548"/>
      <c r="F5" s="548"/>
    </row>
    <row r="6" spans="1:6" ht="23.25" customHeight="1" x14ac:dyDescent="0.3">
      <c r="A6" s="548" t="s">
        <v>148</v>
      </c>
      <c r="B6" s="548"/>
      <c r="C6" s="548"/>
      <c r="D6" s="548"/>
      <c r="E6" s="548"/>
      <c r="F6" s="548"/>
    </row>
    <row r="7" spans="1:6" ht="23.25" customHeight="1" x14ac:dyDescent="0.3">
      <c r="A7" s="548" t="s">
        <v>568</v>
      </c>
      <c r="B7" s="548"/>
      <c r="C7" s="548"/>
      <c r="D7" s="548"/>
      <c r="E7" s="548"/>
      <c r="F7" s="548"/>
    </row>
    <row r="8" spans="1:6" ht="10.5" customHeight="1" x14ac:dyDescent="0.25">
      <c r="E8" s="48"/>
    </row>
    <row r="9" spans="1:6" ht="19.5" customHeight="1" x14ac:dyDescent="0.25">
      <c r="A9" s="441" t="s">
        <v>0</v>
      </c>
      <c r="B9" s="466" t="s">
        <v>183</v>
      </c>
      <c r="C9" s="467"/>
      <c r="D9" s="443" t="s">
        <v>160</v>
      </c>
      <c r="E9" s="443" t="s">
        <v>161</v>
      </c>
      <c r="F9" s="445" t="s">
        <v>34</v>
      </c>
    </row>
    <row r="10" spans="1:6" ht="74.25" customHeight="1" x14ac:dyDescent="0.25">
      <c r="A10" s="442"/>
      <c r="B10" s="549"/>
      <c r="C10" s="550"/>
      <c r="D10" s="444"/>
      <c r="E10" s="444"/>
      <c r="F10" s="446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>
        <v>42.5</v>
      </c>
      <c r="E11" s="222">
        <f>ROUND(IF(F11="GVC",D11*2.8,D11*3.2),1)</f>
        <v>136</v>
      </c>
      <c r="F11" s="262"/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>
        <v>32</v>
      </c>
      <c r="E12" s="222">
        <f t="shared" ref="E12:E51" si="0">ROUND(IF(F12="GVC",D12*2.8,D12*3.2),1)</f>
        <v>102.4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>
        <v>25.7</v>
      </c>
      <c r="E14" s="222">
        <f t="shared" si="0"/>
        <v>82.2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>
        <v>53.7</v>
      </c>
      <c r="E15" s="222">
        <f t="shared" si="0"/>
        <v>171.8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>
        <v>50.1</v>
      </c>
      <c r="E16" s="222">
        <f t="shared" si="0"/>
        <v>160.30000000000001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>
        <v>11.6</v>
      </c>
      <c r="E17" s="222">
        <f t="shared" si="0"/>
        <v>37.1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>
        <v>52.3</v>
      </c>
      <c r="E18" s="222">
        <f t="shared" si="0"/>
        <v>167.4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>
        <v>43.4</v>
      </c>
      <c r="E19" s="222">
        <f t="shared" si="0"/>
        <v>138.9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>
        <v>35.6</v>
      </c>
      <c r="E20" s="222">
        <f t="shared" si="0"/>
        <v>113.9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>
        <v>18.899999999999999</v>
      </c>
      <c r="E21" s="222">
        <f t="shared" si="0"/>
        <v>60.5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>
        <v>30.1</v>
      </c>
      <c r="E22" s="222">
        <f t="shared" si="0"/>
        <v>96.3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>
        <v>34.4</v>
      </c>
      <c r="E23" s="222">
        <f t="shared" si="0"/>
        <v>110.1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>
        <v>18.8</v>
      </c>
      <c r="E24" s="222">
        <f t="shared" si="0"/>
        <v>60.2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>
        <v>23.1</v>
      </c>
      <c r="E25" s="222">
        <f t="shared" si="0"/>
        <v>73.900000000000006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>
        <v>36</v>
      </c>
      <c r="E26" s="222">
        <f t="shared" si="0"/>
        <v>115.2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>
        <v>36.799999999999997</v>
      </c>
      <c r="E27" s="222">
        <f t="shared" si="0"/>
        <v>117.8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63">
        <v>42.4</v>
      </c>
      <c r="E28" s="222">
        <f t="shared" si="0"/>
        <v>135.69999999999999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63">
        <v>35</v>
      </c>
      <c r="E29" s="222">
        <f t="shared" si="0"/>
        <v>112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63">
        <v>36.5</v>
      </c>
      <c r="E30" s="222">
        <f t="shared" si="0"/>
        <v>116.8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63">
        <v>62.9</v>
      </c>
      <c r="E31" s="222">
        <f t="shared" si="0"/>
        <v>201.3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63">
        <v>49.7</v>
      </c>
      <c r="E32" s="222">
        <f t="shared" si="0"/>
        <v>159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63">
        <v>34.700000000000003</v>
      </c>
      <c r="E33" s="222">
        <f t="shared" si="0"/>
        <v>111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63">
        <v>46.1</v>
      </c>
      <c r="E34" s="222">
        <f t="shared" si="0"/>
        <v>147.5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63">
        <v>49.7</v>
      </c>
      <c r="E35" s="222">
        <f t="shared" si="0"/>
        <v>159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63">
        <v>64.400000000000006</v>
      </c>
      <c r="E36" s="222">
        <f t="shared" si="0"/>
        <v>206.1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63">
        <v>48.6</v>
      </c>
      <c r="E37" s="222">
        <f t="shared" si="0"/>
        <v>155.5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63">
        <v>56.4</v>
      </c>
      <c r="E38" s="222">
        <f t="shared" si="0"/>
        <v>180.5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63">
        <v>52.5</v>
      </c>
      <c r="E39" s="222">
        <f t="shared" si="0"/>
        <v>168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63">
        <v>67.099999999999994</v>
      </c>
      <c r="E40" s="222">
        <f t="shared" si="0"/>
        <v>214.7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63">
        <v>56.5</v>
      </c>
      <c r="E41" s="222">
        <f t="shared" si="0"/>
        <v>180.8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63">
        <v>60.6</v>
      </c>
      <c r="E42" s="222">
        <f t="shared" si="0"/>
        <v>193.9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63">
        <v>53.5</v>
      </c>
      <c r="E43" s="222">
        <f t="shared" si="0"/>
        <v>171.2</v>
      </c>
      <c r="F43" s="57"/>
    </row>
    <row r="44" spans="1:6" s="50" customFormat="1" ht="20.25" customHeight="1" x14ac:dyDescent="0.2">
      <c r="A44" s="28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63">
        <v>38.299999999999997</v>
      </c>
      <c r="E44" s="222">
        <f t="shared" si="0"/>
        <v>122.6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>
        <v>3.7</v>
      </c>
      <c r="E45" s="222">
        <f t="shared" si="0"/>
        <v>11.8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>
        <v>34</v>
      </c>
      <c r="E46" s="222">
        <f t="shared" si="0"/>
        <v>108.8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>
        <v>11</v>
      </c>
      <c r="E47" s="222">
        <f t="shared" si="0"/>
        <v>35.200000000000003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>
        <v>14.3</v>
      </c>
      <c r="E48" s="222">
        <f t="shared" si="0"/>
        <v>45.8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45" t="s">
        <v>27</v>
      </c>
      <c r="B52" s="546"/>
      <c r="C52" s="547"/>
      <c r="D52" s="222">
        <f>SUM(D11:D51)</f>
        <v>1462.8999999999999</v>
      </c>
      <c r="E52" s="222">
        <f>SUM(E11:E51)</f>
        <v>4681.2000000000007</v>
      </c>
      <c r="F52" s="57"/>
    </row>
    <row r="53" spans="1:6" ht="9.75" customHeight="1" x14ac:dyDescent="0.25">
      <c r="C53" s="48"/>
    </row>
    <row r="54" spans="1:6" ht="22.5" customHeight="1" x14ac:dyDescent="0.25">
      <c r="B54" s="452"/>
      <c r="C54" s="452"/>
      <c r="D54" s="451" t="s">
        <v>201</v>
      </c>
      <c r="E54" s="451"/>
      <c r="F54" s="451"/>
    </row>
    <row r="55" spans="1:6" ht="22.5" customHeight="1" x14ac:dyDescent="0.25">
      <c r="B55" s="39" t="s">
        <v>36</v>
      </c>
      <c r="C55" s="174"/>
      <c r="E55" s="39" t="s">
        <v>37</v>
      </c>
      <c r="F55" s="39"/>
    </row>
  </sheetData>
  <sheetProtection password="89F5" sheet="1" formatCells="0" formatRows="0"/>
  <mergeCells count="15">
    <mergeCell ref="A5:F5"/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</mergeCells>
  <phoneticPr fontId="17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zoomScale="55" zoomScaleNormal="55" workbookViewId="0">
      <selection activeCell="A7" sqref="A7:G7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146</v>
      </c>
    </row>
    <row r="2" spans="1:8" s="50" customFormat="1" ht="23.25" customHeight="1" x14ac:dyDescent="0.3">
      <c r="A2" s="432" t="s">
        <v>143</v>
      </c>
      <c r="B2" s="432"/>
      <c r="C2" s="432"/>
      <c r="D2" s="154"/>
      <c r="E2" s="435" t="s">
        <v>12</v>
      </c>
      <c r="F2" s="435"/>
      <c r="G2" s="435"/>
      <c r="H2" s="49"/>
    </row>
    <row r="3" spans="1:8" s="50" customFormat="1" ht="36" customHeight="1" x14ac:dyDescent="0.3">
      <c r="A3" s="433" t="s">
        <v>144</v>
      </c>
      <c r="B3" s="433"/>
      <c r="C3" s="433"/>
      <c r="D3" s="49"/>
      <c r="E3" s="436" t="s">
        <v>13</v>
      </c>
      <c r="F3" s="436"/>
      <c r="G3" s="436"/>
      <c r="H3" s="49"/>
    </row>
    <row r="5" spans="1:8" ht="23.25" customHeight="1" x14ac:dyDescent="0.3">
      <c r="A5" s="431" t="s">
        <v>84</v>
      </c>
      <c r="B5" s="431"/>
      <c r="C5" s="431"/>
      <c r="D5" s="431"/>
      <c r="E5" s="431"/>
      <c r="F5" s="431"/>
      <c r="G5" s="431"/>
      <c r="H5" s="51"/>
    </row>
    <row r="6" spans="1:8" ht="23.25" customHeight="1" x14ac:dyDescent="0.3">
      <c r="A6" s="431" t="s">
        <v>148</v>
      </c>
      <c r="B6" s="431"/>
      <c r="C6" s="431"/>
      <c r="D6" s="431"/>
      <c r="E6" s="431"/>
      <c r="F6" s="431"/>
      <c r="G6" s="431"/>
      <c r="H6" s="51"/>
    </row>
    <row r="7" spans="1:8" ht="23.25" customHeight="1" x14ac:dyDescent="0.3">
      <c r="A7" s="431" t="s">
        <v>567</v>
      </c>
      <c r="B7" s="431"/>
      <c r="C7" s="431"/>
      <c r="D7" s="431"/>
      <c r="E7" s="431"/>
      <c r="F7" s="431"/>
      <c r="G7" s="431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53" t="s">
        <v>184</v>
      </c>
      <c r="C10" s="455"/>
      <c r="D10" s="75" t="s">
        <v>85</v>
      </c>
      <c r="E10" s="75" t="s">
        <v>86</v>
      </c>
      <c r="F10" s="75" t="s">
        <v>87</v>
      </c>
      <c r="G10" s="75" t="s">
        <v>14</v>
      </c>
      <c r="H10" s="76"/>
    </row>
    <row r="11" spans="1:8" s="50" customFormat="1" ht="20.25" customHeight="1" x14ac:dyDescent="0.3">
      <c r="A11" s="551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38">
        <f>SUM(E11:E12)</f>
        <v>0</v>
      </c>
      <c r="G11" s="65"/>
      <c r="H11" s="66"/>
    </row>
    <row r="12" spans="1:8" s="50" customFormat="1" ht="20.25" customHeight="1" x14ac:dyDescent="0.3">
      <c r="A12" s="501"/>
      <c r="B12" s="225"/>
      <c r="C12" s="240"/>
      <c r="D12" s="79"/>
      <c r="E12" s="64"/>
      <c r="F12" s="540"/>
      <c r="G12" s="65"/>
      <c r="H12" s="66"/>
    </row>
    <row r="13" spans="1:8" s="50" customFormat="1" ht="20.25" customHeight="1" x14ac:dyDescent="0.3">
      <c r="A13" s="551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38">
        <f>SUM(E13:E14)</f>
        <v>0</v>
      </c>
      <c r="G13" s="65"/>
      <c r="H13" s="66"/>
    </row>
    <row r="14" spans="1:8" s="50" customFormat="1" ht="20.25" customHeight="1" x14ac:dyDescent="0.3">
      <c r="A14" s="501"/>
      <c r="B14" s="225"/>
      <c r="C14" s="240"/>
      <c r="D14" s="79"/>
      <c r="E14" s="64"/>
      <c r="F14" s="540"/>
      <c r="G14" s="65"/>
      <c r="H14" s="66"/>
    </row>
    <row r="15" spans="1:8" s="50" customFormat="1" ht="20.25" customHeight="1" x14ac:dyDescent="0.3">
      <c r="A15" s="551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38">
        <f>SUM(E15:E16)</f>
        <v>0</v>
      </c>
      <c r="G15" s="65"/>
      <c r="H15" s="66"/>
    </row>
    <row r="16" spans="1:8" s="50" customFormat="1" ht="20.25" customHeight="1" x14ac:dyDescent="0.3">
      <c r="A16" s="501"/>
      <c r="B16" s="225"/>
      <c r="C16" s="240"/>
      <c r="D16" s="79"/>
      <c r="E16" s="64"/>
      <c r="F16" s="540"/>
      <c r="G16" s="65"/>
      <c r="H16" s="66"/>
    </row>
    <row r="17" spans="1:8" s="50" customFormat="1" ht="20.25" customHeight="1" x14ac:dyDescent="0.3">
      <c r="A17" s="551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38">
        <f>SUM(E17:E18)</f>
        <v>0</v>
      </c>
      <c r="G17" s="65"/>
      <c r="H17" s="66"/>
    </row>
    <row r="18" spans="1:8" s="50" customFormat="1" ht="20.25" customHeight="1" x14ac:dyDescent="0.3">
      <c r="A18" s="501"/>
      <c r="B18" s="225"/>
      <c r="C18" s="240"/>
      <c r="D18" s="79"/>
      <c r="E18" s="64"/>
      <c r="F18" s="540"/>
      <c r="G18" s="65"/>
      <c r="H18" s="66"/>
    </row>
    <row r="19" spans="1:8" s="50" customFormat="1" ht="20.25" customHeight="1" x14ac:dyDescent="0.3">
      <c r="A19" s="551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38">
        <f>SUM(E19:E20)</f>
        <v>0</v>
      </c>
      <c r="G19" s="65"/>
      <c r="H19" s="66"/>
    </row>
    <row r="20" spans="1:8" s="50" customFormat="1" ht="20.25" customHeight="1" x14ac:dyDescent="0.3">
      <c r="A20" s="501"/>
      <c r="B20" s="225"/>
      <c r="C20" s="240"/>
      <c r="D20" s="79"/>
      <c r="E20" s="64"/>
      <c r="F20" s="540"/>
      <c r="G20" s="65"/>
      <c r="H20" s="66"/>
    </row>
    <row r="21" spans="1:8" s="50" customFormat="1" ht="20.25" customHeight="1" x14ac:dyDescent="0.3">
      <c r="A21" s="551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38">
        <f>SUM(E21:E22)</f>
        <v>0</v>
      </c>
      <c r="G21" s="65"/>
      <c r="H21" s="66"/>
    </row>
    <row r="22" spans="1:8" s="50" customFormat="1" ht="20.25" customHeight="1" x14ac:dyDescent="0.3">
      <c r="A22" s="501"/>
      <c r="B22" s="225"/>
      <c r="C22" s="240"/>
      <c r="D22" s="79"/>
      <c r="E22" s="64"/>
      <c r="F22" s="540"/>
      <c r="G22" s="65"/>
      <c r="H22" s="66"/>
    </row>
    <row r="23" spans="1:8" s="50" customFormat="1" ht="20.25" customHeight="1" x14ac:dyDescent="0.3">
      <c r="A23" s="551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 t="s">
        <v>569</v>
      </c>
      <c r="E23" s="64">
        <v>4</v>
      </c>
      <c r="F23" s="538">
        <f>SUM(E23:E24)</f>
        <v>4</v>
      </c>
      <c r="G23" s="65"/>
      <c r="H23" s="66"/>
    </row>
    <row r="24" spans="1:8" s="50" customFormat="1" ht="20.25" customHeight="1" x14ac:dyDescent="0.3">
      <c r="A24" s="501"/>
      <c r="B24" s="225"/>
      <c r="C24" s="240"/>
      <c r="D24" s="79"/>
      <c r="E24" s="64"/>
      <c r="F24" s="540"/>
      <c r="G24" s="65"/>
      <c r="H24" s="66"/>
    </row>
    <row r="25" spans="1:8" s="50" customFormat="1" ht="20.25" customHeight="1" x14ac:dyDescent="0.3">
      <c r="A25" s="551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9" t="s">
        <v>569</v>
      </c>
      <c r="E25" s="64">
        <v>4</v>
      </c>
      <c r="F25" s="538">
        <f>SUM(E25:E26)</f>
        <v>4</v>
      </c>
      <c r="G25" s="65"/>
      <c r="H25" s="66"/>
    </row>
    <row r="26" spans="1:8" s="50" customFormat="1" ht="20.25" customHeight="1" x14ac:dyDescent="0.3">
      <c r="A26" s="501"/>
      <c r="B26" s="225"/>
      <c r="C26" s="240"/>
      <c r="D26" s="79"/>
      <c r="E26" s="64"/>
      <c r="F26" s="540"/>
      <c r="G26" s="65"/>
      <c r="H26" s="66"/>
    </row>
    <row r="27" spans="1:8" s="50" customFormat="1" ht="20.25" customHeight="1" x14ac:dyDescent="0.3">
      <c r="A27" s="551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38">
        <f>SUM(E27:E28)</f>
        <v>0</v>
      </c>
      <c r="G27" s="65"/>
      <c r="H27" s="66"/>
    </row>
    <row r="28" spans="1:8" s="50" customFormat="1" ht="20.25" customHeight="1" x14ac:dyDescent="0.3">
      <c r="A28" s="501"/>
      <c r="B28" s="225"/>
      <c r="C28" s="240"/>
      <c r="D28" s="79"/>
      <c r="E28" s="64"/>
      <c r="F28" s="540"/>
      <c r="G28" s="65"/>
      <c r="H28" s="66"/>
    </row>
    <row r="29" spans="1:8" s="50" customFormat="1" ht="20.25" customHeight="1" x14ac:dyDescent="0.3">
      <c r="A29" s="551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38">
        <f>SUM(E29:E30)</f>
        <v>0</v>
      </c>
      <c r="G29" s="65"/>
      <c r="H29" s="66"/>
    </row>
    <row r="30" spans="1:8" s="50" customFormat="1" ht="20.25" customHeight="1" x14ac:dyDescent="0.3">
      <c r="A30" s="501"/>
      <c r="B30" s="225"/>
      <c r="C30" s="240"/>
      <c r="D30" s="79"/>
      <c r="E30" s="64"/>
      <c r="F30" s="540"/>
      <c r="G30" s="65"/>
      <c r="H30" s="66"/>
    </row>
    <row r="31" spans="1:8" s="50" customFormat="1" ht="20.25" customHeight="1" x14ac:dyDescent="0.3">
      <c r="A31" s="551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38">
        <f>SUM(E31:E32)</f>
        <v>0</v>
      </c>
      <c r="G31" s="65"/>
      <c r="H31" s="66"/>
    </row>
    <row r="32" spans="1:8" s="50" customFormat="1" ht="20.25" customHeight="1" x14ac:dyDescent="0.3">
      <c r="A32" s="501"/>
      <c r="B32" s="225"/>
      <c r="C32" s="240"/>
      <c r="D32" s="79"/>
      <c r="E32" s="64"/>
      <c r="F32" s="540"/>
      <c r="G32" s="65"/>
      <c r="H32" s="66"/>
    </row>
    <row r="33" spans="1:8" s="50" customFormat="1" ht="20.25" customHeight="1" x14ac:dyDescent="0.3">
      <c r="A33" s="551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 t="s">
        <v>569</v>
      </c>
      <c r="E33" s="64">
        <v>4</v>
      </c>
      <c r="F33" s="538">
        <f>SUM(E33:E34)</f>
        <v>4</v>
      </c>
      <c r="G33" s="65"/>
      <c r="H33" s="66"/>
    </row>
    <row r="34" spans="1:8" s="50" customFormat="1" ht="20.25" customHeight="1" x14ac:dyDescent="0.3">
      <c r="A34" s="501"/>
      <c r="B34" s="225"/>
      <c r="C34" s="240"/>
      <c r="D34" s="79"/>
      <c r="E34" s="64"/>
      <c r="F34" s="540"/>
      <c r="G34" s="65"/>
      <c r="H34" s="66"/>
    </row>
    <row r="35" spans="1:8" s="50" customFormat="1" ht="20.25" customHeight="1" x14ac:dyDescent="0.3">
      <c r="A35" s="551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38">
        <f>SUM(E35:E36)</f>
        <v>0</v>
      </c>
      <c r="G35" s="65"/>
      <c r="H35" s="66"/>
    </row>
    <row r="36" spans="1:8" s="50" customFormat="1" ht="20.25" customHeight="1" x14ac:dyDescent="0.3">
      <c r="A36" s="501"/>
      <c r="B36" s="225"/>
      <c r="C36" s="240"/>
      <c r="D36" s="79"/>
      <c r="E36" s="64"/>
      <c r="F36" s="540"/>
      <c r="G36" s="65"/>
      <c r="H36" s="66"/>
    </row>
    <row r="37" spans="1:8" s="50" customFormat="1" ht="20.25" customHeight="1" x14ac:dyDescent="0.3">
      <c r="A37" s="551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38">
        <f>SUM(E37:E38)</f>
        <v>0</v>
      </c>
      <c r="G37" s="65"/>
      <c r="H37" s="66"/>
    </row>
    <row r="38" spans="1:8" s="50" customFormat="1" ht="20.25" customHeight="1" x14ac:dyDescent="0.3">
      <c r="A38" s="501"/>
      <c r="B38" s="225"/>
      <c r="C38" s="240"/>
      <c r="D38" s="79"/>
      <c r="E38" s="64"/>
      <c r="F38" s="540"/>
      <c r="G38" s="65"/>
      <c r="H38" s="66"/>
    </row>
    <row r="39" spans="1:8" s="50" customFormat="1" ht="20.25" customHeight="1" x14ac:dyDescent="0.3">
      <c r="A39" s="551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38">
        <f>SUM(E39:E40)</f>
        <v>0</v>
      </c>
      <c r="G39" s="65"/>
      <c r="H39" s="66"/>
    </row>
    <row r="40" spans="1:8" s="50" customFormat="1" ht="20.25" customHeight="1" x14ac:dyDescent="0.3">
      <c r="A40" s="501"/>
      <c r="B40" s="225"/>
      <c r="C40" s="240"/>
      <c r="D40" s="79"/>
      <c r="E40" s="64"/>
      <c r="F40" s="540"/>
      <c r="G40" s="65"/>
      <c r="H40" s="66"/>
    </row>
    <row r="41" spans="1:8" s="50" customFormat="1" ht="20.25" customHeight="1" x14ac:dyDescent="0.3">
      <c r="A41" s="551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38">
        <f>SUM(E41:E42)</f>
        <v>0</v>
      </c>
      <c r="G41" s="65"/>
      <c r="H41" s="66"/>
    </row>
    <row r="42" spans="1:8" s="50" customFormat="1" ht="20.25" customHeight="1" x14ac:dyDescent="0.3">
      <c r="A42" s="501"/>
      <c r="B42" s="225"/>
      <c r="C42" s="240"/>
      <c r="D42" s="79"/>
      <c r="E42" s="64"/>
      <c r="F42" s="540"/>
      <c r="G42" s="65"/>
      <c r="H42" s="66"/>
    </row>
    <row r="43" spans="1:8" s="50" customFormat="1" ht="20.25" customHeight="1" x14ac:dyDescent="0.3">
      <c r="A43" s="551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38">
        <f>SUM(E43:E44)</f>
        <v>0</v>
      </c>
      <c r="G43" s="65"/>
      <c r="H43" s="66"/>
    </row>
    <row r="44" spans="1:8" s="50" customFormat="1" ht="20.25" customHeight="1" x14ac:dyDescent="0.3">
      <c r="A44" s="501"/>
      <c r="B44" s="225"/>
      <c r="C44" s="240"/>
      <c r="D44" s="79"/>
      <c r="E44" s="64"/>
      <c r="F44" s="540"/>
      <c r="G44" s="65"/>
      <c r="H44" s="66"/>
    </row>
    <row r="45" spans="1:8" s="50" customFormat="1" ht="20.25" customHeight="1" x14ac:dyDescent="0.3">
      <c r="A45" s="551">
        <v>18</v>
      </c>
      <c r="B45" s="226" t="str">
        <f>IF('Mau A1'!B351="","",'Mau A1'!B351)</f>
        <v>Nguyễn Trọng</v>
      </c>
      <c r="C45" s="233" t="str">
        <f>IF('Mau A1'!C351="","",'Mau A1'!C351)</f>
        <v xml:space="preserve">Huân </v>
      </c>
      <c r="D45" s="79"/>
      <c r="E45" s="64"/>
      <c r="F45" s="538">
        <f>SUM(E45:E46)</f>
        <v>0</v>
      </c>
      <c r="G45" s="65"/>
      <c r="H45" s="66"/>
    </row>
    <row r="46" spans="1:8" s="50" customFormat="1" ht="20.25" customHeight="1" x14ac:dyDescent="0.3">
      <c r="A46" s="501"/>
      <c r="B46" s="225"/>
      <c r="C46" s="240"/>
      <c r="D46" s="79"/>
      <c r="E46" s="64"/>
      <c r="F46" s="540"/>
      <c r="G46" s="65"/>
      <c r="H46" s="66"/>
    </row>
    <row r="47" spans="1:8" s="50" customFormat="1" ht="20.25" customHeight="1" x14ac:dyDescent="0.3">
      <c r="A47" s="551">
        <v>19</v>
      </c>
      <c r="B47" s="226" t="str">
        <f>IF('Mau A1'!B371="","",'Mau A1'!B371)</f>
        <v>Tăng Cẩm</v>
      </c>
      <c r="C47" s="233" t="str">
        <f>IF('Mau A1'!C371="","",'Mau A1'!C371)</f>
        <v>Huê</v>
      </c>
      <c r="D47" s="79"/>
      <c r="E47" s="64"/>
      <c r="F47" s="538">
        <f>SUM(E47:E48)</f>
        <v>0</v>
      </c>
      <c r="G47" s="65"/>
      <c r="H47" s="66"/>
    </row>
    <row r="48" spans="1:8" s="50" customFormat="1" ht="20.25" customHeight="1" x14ac:dyDescent="0.3">
      <c r="A48" s="501"/>
      <c r="B48" s="225"/>
      <c r="C48" s="240"/>
      <c r="D48" s="79"/>
      <c r="E48" s="64"/>
      <c r="F48" s="540"/>
      <c r="G48" s="65"/>
      <c r="H48" s="66"/>
    </row>
    <row r="49" spans="1:8" s="50" customFormat="1" ht="20.25" customHeight="1" x14ac:dyDescent="0.3">
      <c r="A49" s="551">
        <v>20</v>
      </c>
      <c r="B49" s="226" t="str">
        <f>IF('Mau A1'!B391="","",'Mau A1'!B391)</f>
        <v>Trần Thị</v>
      </c>
      <c r="C49" s="233" t="str">
        <f>IF('Mau A1'!C391="","",'Mau A1'!C391)</f>
        <v>Lệ</v>
      </c>
      <c r="D49" s="79"/>
      <c r="E49" s="64"/>
      <c r="F49" s="538">
        <f>SUM(E49:E50)</f>
        <v>0</v>
      </c>
      <c r="G49" s="65"/>
      <c r="H49" s="66"/>
    </row>
    <row r="50" spans="1:8" s="50" customFormat="1" ht="20.25" customHeight="1" x14ac:dyDescent="0.3">
      <c r="A50" s="501"/>
      <c r="B50" s="225"/>
      <c r="C50" s="240"/>
      <c r="D50" s="79"/>
      <c r="E50" s="64"/>
      <c r="F50" s="540"/>
      <c r="G50" s="65"/>
      <c r="H50" s="66"/>
    </row>
    <row r="51" spans="1:8" s="50" customFormat="1" ht="20.25" customHeight="1" x14ac:dyDescent="0.3">
      <c r="A51" s="551">
        <v>21</v>
      </c>
      <c r="B51" s="226" t="str">
        <f>IF('Mau A1'!B411="","",'Mau A1'!B411)</f>
        <v>Nguyễn Huỳnh</v>
      </c>
      <c r="C51" s="233" t="str">
        <f>IF('Mau A1'!C411="","",'Mau A1'!C411)</f>
        <v xml:space="preserve">Liên </v>
      </c>
      <c r="D51" s="79" t="s">
        <v>569</v>
      </c>
      <c r="E51" s="64">
        <v>4</v>
      </c>
      <c r="F51" s="538">
        <f>SUM(E51:E52)</f>
        <v>4</v>
      </c>
      <c r="G51" s="65"/>
      <c r="H51" s="66"/>
    </row>
    <row r="52" spans="1:8" s="50" customFormat="1" ht="20.25" customHeight="1" x14ac:dyDescent="0.3">
      <c r="A52" s="501"/>
      <c r="B52" s="225"/>
      <c r="C52" s="240"/>
      <c r="D52" s="79"/>
      <c r="E52" s="64"/>
      <c r="F52" s="540"/>
      <c r="G52" s="65"/>
      <c r="H52" s="66"/>
    </row>
    <row r="53" spans="1:8" s="50" customFormat="1" ht="20.25" customHeight="1" x14ac:dyDescent="0.3">
      <c r="A53" s="551">
        <v>22</v>
      </c>
      <c r="B53" s="226" t="str">
        <f>IF('Mau A1'!B431="","",'Mau A1'!B431)</f>
        <v>Nguyễn Thùy</v>
      </c>
      <c r="C53" s="233" t="str">
        <f>IF('Mau A1'!C431="","",'Mau A1'!C431)</f>
        <v>Linh</v>
      </c>
      <c r="D53" s="79"/>
      <c r="E53" s="64"/>
      <c r="F53" s="538">
        <f>SUM(E53:E54)</f>
        <v>0</v>
      </c>
      <c r="G53" s="65"/>
      <c r="H53" s="66"/>
    </row>
    <row r="54" spans="1:8" s="50" customFormat="1" ht="20.25" customHeight="1" x14ac:dyDescent="0.3">
      <c r="A54" s="501"/>
      <c r="B54" s="225"/>
      <c r="C54" s="240"/>
      <c r="D54" s="79"/>
      <c r="E54" s="64"/>
      <c r="F54" s="540"/>
      <c r="G54" s="65"/>
      <c r="H54" s="66"/>
    </row>
    <row r="55" spans="1:8" s="50" customFormat="1" ht="20.25" customHeight="1" x14ac:dyDescent="0.3">
      <c r="A55" s="551">
        <v>23</v>
      </c>
      <c r="B55" s="226" t="str">
        <f>IF('Mau A1'!B451="","",'Mau A1'!B451)</f>
        <v xml:space="preserve">Huỳnh Ngọc </v>
      </c>
      <c r="C55" s="233" t="str">
        <f>IF('Mau A1'!C451="","",'Mau A1'!C451)</f>
        <v xml:space="preserve">Mai </v>
      </c>
      <c r="D55" s="79" t="s">
        <v>569</v>
      </c>
      <c r="E55" s="64">
        <v>4</v>
      </c>
      <c r="F55" s="538">
        <f>SUM(E55:E56)</f>
        <v>4</v>
      </c>
      <c r="G55" s="65"/>
      <c r="H55" s="66"/>
    </row>
    <row r="56" spans="1:8" s="50" customFormat="1" ht="20.25" customHeight="1" x14ac:dyDescent="0.3">
      <c r="A56" s="501"/>
      <c r="B56" s="225"/>
      <c r="C56" s="240"/>
      <c r="D56" s="79"/>
      <c r="E56" s="64"/>
      <c r="F56" s="540"/>
      <c r="G56" s="65"/>
      <c r="H56" s="66"/>
    </row>
    <row r="57" spans="1:8" s="50" customFormat="1" ht="20.25" customHeight="1" x14ac:dyDescent="0.3">
      <c r="A57" s="551">
        <v>24</v>
      </c>
      <c r="B57" s="226" t="str">
        <f>IF('Mau A1'!B471="","",'Mau A1'!B471)</f>
        <v>Đặng Đức</v>
      </c>
      <c r="C57" s="233" t="str">
        <f>IF('Mau A1'!C471="","",'Mau A1'!C471)</f>
        <v xml:space="preserve">Minh </v>
      </c>
      <c r="D57" s="79"/>
      <c r="E57" s="64"/>
      <c r="F57" s="538">
        <f>SUM(E57:E58)</f>
        <v>0</v>
      </c>
      <c r="G57" s="65"/>
      <c r="H57" s="66"/>
    </row>
    <row r="58" spans="1:8" s="50" customFormat="1" ht="20.25" customHeight="1" x14ac:dyDescent="0.3">
      <c r="A58" s="501"/>
      <c r="B58" s="225"/>
      <c r="C58" s="240"/>
      <c r="D58" s="79"/>
      <c r="E58" s="64"/>
      <c r="F58" s="540"/>
      <c r="G58" s="65"/>
      <c r="H58" s="66"/>
    </row>
    <row r="59" spans="1:8" s="50" customFormat="1" ht="20.25" customHeight="1" x14ac:dyDescent="0.3">
      <c r="A59" s="551">
        <v>25</v>
      </c>
      <c r="B59" s="226" t="str">
        <f>IF('Mau A1'!B491="","",'Mau A1'!B491)</f>
        <v>Nguyễn Thị Tố</v>
      </c>
      <c r="C59" s="233" t="str">
        <f>IF('Mau A1'!C491="","",'Mau A1'!C491)</f>
        <v xml:space="preserve">Nga </v>
      </c>
      <c r="D59" s="79"/>
      <c r="E59" s="64"/>
      <c r="F59" s="538">
        <f>SUM(E59:E60)</f>
        <v>0</v>
      </c>
      <c r="G59" s="65"/>
      <c r="H59" s="66"/>
    </row>
    <row r="60" spans="1:8" s="50" customFormat="1" ht="20.25" customHeight="1" x14ac:dyDescent="0.3">
      <c r="A60" s="501"/>
      <c r="B60" s="225"/>
      <c r="C60" s="240"/>
      <c r="D60" s="79"/>
      <c r="E60" s="64"/>
      <c r="F60" s="540"/>
      <c r="G60" s="65"/>
      <c r="H60" s="66"/>
    </row>
    <row r="61" spans="1:8" s="50" customFormat="1" ht="20.25" customHeight="1" x14ac:dyDescent="0.3">
      <c r="A61" s="551">
        <v>26</v>
      </c>
      <c r="B61" s="226" t="str">
        <f>IF('Mau A1'!B511="","",'Mau A1'!B511)</f>
        <v>Nguyễn Trần Thanh</v>
      </c>
      <c r="C61" s="233" t="str">
        <f>IF('Mau A1'!C511="","",'Mau A1'!C511)</f>
        <v xml:space="preserve">Nhàn </v>
      </c>
      <c r="D61" s="77"/>
      <c r="E61" s="78"/>
      <c r="F61" s="538">
        <f>SUM(E61:E62)</f>
        <v>0</v>
      </c>
      <c r="G61" s="65"/>
      <c r="H61" s="66"/>
    </row>
    <row r="62" spans="1:8" s="50" customFormat="1" ht="20.25" customHeight="1" x14ac:dyDescent="0.3">
      <c r="A62" s="501"/>
      <c r="B62" s="225"/>
      <c r="C62" s="240"/>
      <c r="D62" s="79"/>
      <c r="E62" s="64"/>
      <c r="F62" s="540"/>
      <c r="G62" s="65"/>
      <c r="H62" s="66"/>
    </row>
    <row r="63" spans="1:8" s="50" customFormat="1" ht="20.25" customHeight="1" x14ac:dyDescent="0.3">
      <c r="A63" s="551">
        <v>27</v>
      </c>
      <c r="B63" s="226" t="str">
        <f>IF('Mau A1'!B531="","",'Mau A1'!B531)</f>
        <v>Đỗ Huỳnh Thanh</v>
      </c>
      <c r="C63" s="233" t="str">
        <f>IF('Mau A1'!C531="","",'Mau A1'!C531)</f>
        <v xml:space="preserve">Phong </v>
      </c>
      <c r="D63" s="79"/>
      <c r="E63" s="64"/>
      <c r="F63" s="538">
        <f>SUM(E63:E64)</f>
        <v>0</v>
      </c>
      <c r="G63" s="65"/>
      <c r="H63" s="66"/>
    </row>
    <row r="64" spans="1:8" s="50" customFormat="1" ht="20.25" customHeight="1" x14ac:dyDescent="0.3">
      <c r="A64" s="501"/>
      <c r="B64" s="225"/>
      <c r="C64" s="240"/>
      <c r="D64" s="79"/>
      <c r="E64" s="64"/>
      <c r="F64" s="540"/>
      <c r="G64" s="65"/>
      <c r="H64" s="66"/>
    </row>
    <row r="65" spans="1:8" s="50" customFormat="1" ht="20.25" customHeight="1" x14ac:dyDescent="0.3">
      <c r="A65" s="551">
        <v>28</v>
      </c>
      <c r="B65" s="226" t="str">
        <f>IF('Mau A1'!B551="","",'Mau A1'!B551)</f>
        <v>Nguyễn Anh</v>
      </c>
      <c r="C65" s="233" t="str">
        <f>IF('Mau A1'!C551="","",'Mau A1'!C551)</f>
        <v xml:space="preserve">Tăng </v>
      </c>
      <c r="D65" s="79" t="s">
        <v>569</v>
      </c>
      <c r="E65" s="64">
        <v>4</v>
      </c>
      <c r="F65" s="538">
        <f>SUM(E65:E66)</f>
        <v>4</v>
      </c>
      <c r="G65" s="65"/>
      <c r="H65" s="66"/>
    </row>
    <row r="66" spans="1:8" s="50" customFormat="1" ht="20.25" customHeight="1" x14ac:dyDescent="0.3">
      <c r="A66" s="501"/>
      <c r="B66" s="225"/>
      <c r="C66" s="240"/>
      <c r="D66" s="79"/>
      <c r="E66" s="64"/>
      <c r="F66" s="540"/>
      <c r="G66" s="65"/>
      <c r="H66" s="66"/>
    </row>
    <row r="67" spans="1:8" s="50" customFormat="1" ht="20.25" customHeight="1" x14ac:dyDescent="0.3">
      <c r="A67" s="551">
        <v>29</v>
      </c>
      <c r="B67" s="226" t="str">
        <f>IF('Mau A1'!B571="","",'Mau A1'!B571)</f>
        <v>Quách Minh</v>
      </c>
      <c r="C67" s="233" t="str">
        <f>IF('Mau A1'!C571="","",'Mau A1'!C571)</f>
        <v xml:space="preserve">Thử </v>
      </c>
      <c r="D67" s="79" t="s">
        <v>569</v>
      </c>
      <c r="E67" s="64">
        <v>4</v>
      </c>
      <c r="F67" s="538">
        <f>SUM(E67:E68)</f>
        <v>4</v>
      </c>
      <c r="G67" s="65"/>
      <c r="H67" s="66"/>
    </row>
    <row r="68" spans="1:8" s="50" customFormat="1" ht="20.25" customHeight="1" x14ac:dyDescent="0.3">
      <c r="A68" s="501"/>
      <c r="B68" s="225"/>
      <c r="C68" s="240"/>
      <c r="D68" s="79"/>
      <c r="E68" s="64"/>
      <c r="F68" s="540"/>
      <c r="G68" s="65"/>
      <c r="H68" s="66"/>
    </row>
    <row r="69" spans="1:8" s="50" customFormat="1" ht="20.25" customHeight="1" x14ac:dyDescent="0.3">
      <c r="A69" s="551">
        <v>30</v>
      </c>
      <c r="B69" s="226" t="str">
        <f>IF('Mau A1'!B591="","",'Mau A1'!B591)</f>
        <v xml:space="preserve">Trần Công </v>
      </c>
      <c r="C69" s="233" t="str">
        <f>IF('Mau A1'!C591="","",'Mau A1'!C591)</f>
        <v xml:space="preserve">Tiến </v>
      </c>
      <c r="D69" s="77"/>
      <c r="E69" s="78"/>
      <c r="F69" s="538">
        <f>SUM(E69:E70)</f>
        <v>0</v>
      </c>
      <c r="G69" s="65"/>
      <c r="H69" s="66"/>
    </row>
    <row r="70" spans="1:8" s="50" customFormat="1" ht="20.25" customHeight="1" x14ac:dyDescent="0.3">
      <c r="A70" s="501"/>
      <c r="B70" s="225"/>
      <c r="C70" s="240"/>
      <c r="D70" s="79"/>
      <c r="E70" s="64"/>
      <c r="F70" s="540"/>
      <c r="G70" s="65"/>
      <c r="H70" s="66"/>
    </row>
    <row r="71" spans="1:8" s="50" customFormat="1" ht="20.25" customHeight="1" x14ac:dyDescent="0.3">
      <c r="A71" s="551">
        <v>31</v>
      </c>
      <c r="B71" s="226" t="str">
        <f>IF('Mau A1'!B611="","",'Mau A1'!B611)</f>
        <v>Bốc Minh</v>
      </c>
      <c r="C71" s="233" t="str">
        <f>IF('Mau A1'!C611="","",'Mau A1'!C611)</f>
        <v xml:space="preserve">Trí </v>
      </c>
      <c r="D71" s="79" t="s">
        <v>569</v>
      </c>
      <c r="E71" s="64">
        <v>4</v>
      </c>
      <c r="F71" s="538">
        <f>SUM(E71:E72)</f>
        <v>4</v>
      </c>
      <c r="G71" s="65"/>
      <c r="H71" s="66"/>
    </row>
    <row r="72" spans="1:8" s="50" customFormat="1" ht="20.25" customHeight="1" x14ac:dyDescent="0.3">
      <c r="A72" s="501"/>
      <c r="B72" s="225"/>
      <c r="C72" s="240"/>
      <c r="D72" s="79"/>
      <c r="E72" s="64"/>
      <c r="F72" s="540"/>
      <c r="G72" s="65"/>
      <c r="H72" s="66"/>
    </row>
    <row r="73" spans="1:8" s="50" customFormat="1" ht="20.25" customHeight="1" x14ac:dyDescent="0.3">
      <c r="A73" s="551">
        <v>32</v>
      </c>
      <c r="B73" s="226" t="str">
        <f>IF('Mau A1'!B631="","",'Mau A1'!B631)</f>
        <v>Nguyễn Trọng</v>
      </c>
      <c r="C73" s="233" t="str">
        <f>IF('Mau A1'!C631="","",'Mau A1'!C631)</f>
        <v xml:space="preserve">Trí </v>
      </c>
      <c r="D73" s="79"/>
      <c r="E73" s="64"/>
      <c r="F73" s="538">
        <f>SUM(E73:E74)</f>
        <v>0</v>
      </c>
      <c r="G73" s="65"/>
      <c r="H73" s="66"/>
    </row>
    <row r="74" spans="1:8" s="50" customFormat="1" ht="20.25" customHeight="1" x14ac:dyDescent="0.3">
      <c r="A74" s="501"/>
      <c r="B74" s="225"/>
      <c r="C74" s="240"/>
      <c r="D74" s="79"/>
      <c r="E74" s="64"/>
      <c r="F74" s="540"/>
      <c r="G74" s="65"/>
      <c r="H74" s="66"/>
    </row>
    <row r="75" spans="1:8" s="50" customFormat="1" ht="20.25" customHeight="1" x14ac:dyDescent="0.3">
      <c r="A75" s="551">
        <v>33</v>
      </c>
      <c r="B75" s="226" t="str">
        <f>IF('Mau A1'!B651="","",'Mau A1'!B651)</f>
        <v xml:space="preserve">Trần Hiếu </v>
      </c>
      <c r="C75" s="233" t="str">
        <f>IF('Mau A1'!C651="","",'Mau A1'!C651)</f>
        <v xml:space="preserve">Trinh </v>
      </c>
      <c r="D75" s="79"/>
      <c r="E75" s="64"/>
      <c r="F75" s="538">
        <f>SUM(E75:E76)</f>
        <v>0</v>
      </c>
      <c r="G75" s="65"/>
      <c r="H75" s="66"/>
    </row>
    <row r="76" spans="1:8" s="50" customFormat="1" ht="20.25" customHeight="1" x14ac:dyDescent="0.3">
      <c r="A76" s="501"/>
      <c r="B76" s="225"/>
      <c r="C76" s="240"/>
      <c r="D76" s="79"/>
      <c r="E76" s="64"/>
      <c r="F76" s="540"/>
      <c r="G76" s="65"/>
      <c r="H76" s="66"/>
    </row>
    <row r="77" spans="1:8" s="50" customFormat="1" ht="20.25" customHeight="1" x14ac:dyDescent="0.3">
      <c r="A77" s="551">
        <v>34</v>
      </c>
      <c r="B77" s="226" t="str">
        <f>IF('Mau A1'!B671="","",'Mau A1'!B671)</f>
        <v xml:space="preserve">Nguyễn Văn </v>
      </c>
      <c r="C77" s="233" t="str">
        <f>IF('Mau A1'!C671="","",'Mau A1'!C671)</f>
        <v xml:space="preserve">Yên </v>
      </c>
      <c r="D77" s="77"/>
      <c r="E77" s="78"/>
      <c r="F77" s="538">
        <f>SUM(E77:E78)</f>
        <v>0</v>
      </c>
      <c r="G77" s="65"/>
      <c r="H77" s="66"/>
    </row>
    <row r="78" spans="1:8" s="50" customFormat="1" ht="20.25" customHeight="1" x14ac:dyDescent="0.3">
      <c r="A78" s="501"/>
      <c r="B78" s="225"/>
      <c r="C78" s="240"/>
      <c r="D78" s="79"/>
      <c r="E78" s="64"/>
      <c r="F78" s="540"/>
      <c r="G78" s="65"/>
      <c r="H78" s="66"/>
    </row>
    <row r="79" spans="1:8" s="50" customFormat="1" ht="20.25" customHeight="1" x14ac:dyDescent="0.3">
      <c r="A79" s="551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38">
        <f>SUM(E79:E80)</f>
        <v>0</v>
      </c>
      <c r="G79" s="65"/>
      <c r="H79" s="66"/>
    </row>
    <row r="80" spans="1:8" s="50" customFormat="1" ht="20.25" customHeight="1" x14ac:dyDescent="0.3">
      <c r="A80" s="501"/>
      <c r="B80" s="225"/>
      <c r="C80" s="240"/>
      <c r="D80" s="79"/>
      <c r="E80" s="64"/>
      <c r="F80" s="540"/>
      <c r="G80" s="65"/>
      <c r="H80" s="66"/>
    </row>
    <row r="81" spans="1:8" s="50" customFormat="1" ht="20.25" customHeight="1" x14ac:dyDescent="0.3">
      <c r="A81" s="551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38">
        <f>SUM(E81:E82)</f>
        <v>0</v>
      </c>
      <c r="G81" s="65"/>
      <c r="H81" s="66"/>
    </row>
    <row r="82" spans="1:8" s="50" customFormat="1" ht="20.25" customHeight="1" x14ac:dyDescent="0.3">
      <c r="A82" s="501"/>
      <c r="B82" s="225"/>
      <c r="C82" s="240"/>
      <c r="D82" s="79"/>
      <c r="E82" s="64"/>
      <c r="F82" s="540"/>
      <c r="G82" s="65"/>
      <c r="H82" s="66"/>
    </row>
    <row r="83" spans="1:8" s="50" customFormat="1" ht="20.25" customHeight="1" x14ac:dyDescent="0.3">
      <c r="A83" s="551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38">
        <f>SUM(E83:E84)</f>
        <v>0</v>
      </c>
      <c r="G83" s="65"/>
      <c r="H83" s="66"/>
    </row>
    <row r="84" spans="1:8" s="50" customFormat="1" ht="20.25" customHeight="1" x14ac:dyDescent="0.3">
      <c r="A84" s="501"/>
      <c r="B84" s="225"/>
      <c r="C84" s="240"/>
      <c r="D84" s="79"/>
      <c r="E84" s="64"/>
      <c r="F84" s="540"/>
      <c r="G84" s="65"/>
      <c r="H84" s="66"/>
    </row>
    <row r="85" spans="1:8" s="50" customFormat="1" ht="20.25" customHeight="1" x14ac:dyDescent="0.3">
      <c r="A85" s="551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38">
        <f>SUM(E85:E86)</f>
        <v>0</v>
      </c>
      <c r="G85" s="65"/>
      <c r="H85" s="66"/>
    </row>
    <row r="86" spans="1:8" s="50" customFormat="1" ht="20.25" customHeight="1" x14ac:dyDescent="0.3">
      <c r="A86" s="501"/>
      <c r="B86" s="225"/>
      <c r="C86" s="240"/>
      <c r="D86" s="79"/>
      <c r="E86" s="64"/>
      <c r="F86" s="540"/>
      <c r="G86" s="65"/>
      <c r="H86" s="66"/>
    </row>
    <row r="87" spans="1:8" s="50" customFormat="1" ht="20.25" customHeight="1" x14ac:dyDescent="0.3">
      <c r="A87" s="551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38">
        <f>SUM(E87:E88)</f>
        <v>0</v>
      </c>
      <c r="G87" s="65"/>
      <c r="H87" s="66"/>
    </row>
    <row r="88" spans="1:8" s="50" customFormat="1" ht="20.25" customHeight="1" x14ac:dyDescent="0.3">
      <c r="A88" s="501"/>
      <c r="B88" s="225"/>
      <c r="C88" s="240"/>
      <c r="D88" s="79"/>
      <c r="E88" s="64"/>
      <c r="F88" s="540"/>
      <c r="G88" s="65"/>
      <c r="H88" s="66"/>
    </row>
    <row r="89" spans="1:8" s="50" customFormat="1" ht="20.25" customHeight="1" x14ac:dyDescent="0.3">
      <c r="A89" s="551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38">
        <f>SUM(E89:E90)</f>
        <v>0</v>
      </c>
      <c r="G89" s="65"/>
      <c r="H89" s="66"/>
    </row>
    <row r="90" spans="1:8" s="50" customFormat="1" ht="20.25" customHeight="1" x14ac:dyDescent="0.3">
      <c r="A90" s="501"/>
      <c r="B90" s="225"/>
      <c r="C90" s="240"/>
      <c r="D90" s="79"/>
      <c r="E90" s="64"/>
      <c r="F90" s="540"/>
      <c r="G90" s="65"/>
      <c r="H90" s="66"/>
    </row>
    <row r="91" spans="1:8" s="50" customFormat="1" ht="20.25" customHeight="1" x14ac:dyDescent="0.3">
      <c r="A91" s="551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38">
        <f>SUM(E91:E92)</f>
        <v>0</v>
      </c>
      <c r="G91" s="65"/>
      <c r="H91" s="66"/>
    </row>
    <row r="92" spans="1:8" s="50" customFormat="1" ht="20.25" customHeight="1" x14ac:dyDescent="0.3">
      <c r="A92" s="501"/>
      <c r="B92" s="225"/>
      <c r="C92" s="240"/>
      <c r="D92" s="79"/>
      <c r="E92" s="64"/>
      <c r="F92" s="540"/>
      <c r="G92" s="65"/>
      <c r="H92" s="66"/>
    </row>
    <row r="93" spans="1:8" ht="27.75" customHeight="1" x14ac:dyDescent="0.25">
      <c r="B93" s="552" t="s">
        <v>88</v>
      </c>
      <c r="C93" s="552"/>
      <c r="D93" s="552"/>
      <c r="E93" s="552"/>
    </row>
    <row r="94" spans="1:8" ht="21.75" customHeight="1" x14ac:dyDescent="0.25">
      <c r="E94" s="451" t="s">
        <v>151</v>
      </c>
      <c r="F94" s="451"/>
      <c r="G94" s="451"/>
      <c r="H94" s="74"/>
    </row>
    <row r="95" spans="1:8" ht="21.75" customHeight="1" x14ac:dyDescent="0.25">
      <c r="C95" s="38" t="s">
        <v>36</v>
      </c>
      <c r="E95" s="437" t="s">
        <v>37</v>
      </c>
      <c r="F95" s="437"/>
      <c r="G95" s="437"/>
      <c r="H95" s="39"/>
    </row>
  </sheetData>
  <sheetProtection password="89F5" sheet="1" formatCells="0" formatRows="0"/>
  <mergeCells count="93"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F45:F46"/>
    <mergeCell ref="A47:A48"/>
    <mergeCell ref="F47:F48"/>
    <mergeCell ref="A49:A50"/>
    <mergeCell ref="F49:F50"/>
    <mergeCell ref="A51:A52"/>
    <mergeCell ref="F51:F52"/>
    <mergeCell ref="A53:A54"/>
    <mergeCell ref="F53:F54"/>
    <mergeCell ref="A55:A56"/>
    <mergeCell ref="F55:F56"/>
    <mergeCell ref="A57:A58"/>
    <mergeCell ref="F57:F58"/>
    <mergeCell ref="A59:A60"/>
    <mergeCell ref="F59:F60"/>
    <mergeCell ref="A61:A62"/>
    <mergeCell ref="F61:F62"/>
    <mergeCell ref="A63:A64"/>
    <mergeCell ref="F63:F64"/>
    <mergeCell ref="A65:A66"/>
    <mergeCell ref="F65:F66"/>
    <mergeCell ref="A67:A68"/>
    <mergeCell ref="F67:F68"/>
    <mergeCell ref="A69:A70"/>
    <mergeCell ref="F69:F70"/>
    <mergeCell ref="A71:A72"/>
    <mergeCell ref="F71:F72"/>
    <mergeCell ref="A73:A74"/>
    <mergeCell ref="F73:F74"/>
    <mergeCell ref="A75:A76"/>
    <mergeCell ref="F75:F76"/>
    <mergeCell ref="A77:A78"/>
    <mergeCell ref="F77:F78"/>
    <mergeCell ref="A79:A80"/>
    <mergeCell ref="F79:F80"/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</mergeCells>
  <phoneticPr fontId="17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workbookViewId="0">
      <selection activeCell="A8" sqref="A8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29</v>
      </c>
    </row>
    <row r="2" spans="1:21" ht="18" customHeight="1" x14ac:dyDescent="0.25">
      <c r="A2" s="349" t="s">
        <v>143</v>
      </c>
      <c r="B2" s="349"/>
      <c r="C2" s="349"/>
      <c r="D2" s="349"/>
      <c r="E2" s="349"/>
      <c r="F2" s="25"/>
      <c r="G2" s="25"/>
      <c r="H2" s="561" t="s">
        <v>12</v>
      </c>
      <c r="I2" s="561"/>
      <c r="J2" s="561"/>
      <c r="K2" s="561"/>
      <c r="L2" s="561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350" t="s">
        <v>144</v>
      </c>
      <c r="B3" s="561"/>
      <c r="C3" s="561"/>
      <c r="D3" s="561"/>
      <c r="E3" s="561"/>
      <c r="F3" s="85"/>
      <c r="G3" s="85"/>
      <c r="H3" s="563" t="s">
        <v>13</v>
      </c>
      <c r="I3" s="563"/>
      <c r="J3" s="563"/>
      <c r="K3" s="563"/>
      <c r="L3" s="563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60" t="s">
        <v>180</v>
      </c>
      <c r="B5" s="560"/>
      <c r="C5" s="560"/>
      <c r="D5" s="560"/>
      <c r="E5" s="560"/>
      <c r="F5" s="560"/>
      <c r="G5" s="560"/>
      <c r="H5" s="560"/>
      <c r="I5" s="560"/>
      <c r="J5" s="560"/>
      <c r="K5" s="560"/>
      <c r="L5" s="560"/>
      <c r="M5" s="560"/>
    </row>
    <row r="6" spans="1:21" ht="21.75" customHeight="1" x14ac:dyDescent="0.25">
      <c r="A6" s="560" t="s">
        <v>148</v>
      </c>
      <c r="B6" s="560"/>
      <c r="C6" s="560"/>
      <c r="D6" s="560"/>
      <c r="E6" s="560"/>
      <c r="F6" s="560"/>
      <c r="G6" s="560"/>
      <c r="H6" s="560"/>
      <c r="I6" s="560"/>
      <c r="J6" s="560"/>
      <c r="K6" s="560"/>
      <c r="L6" s="560"/>
      <c r="M6" s="560"/>
    </row>
    <row r="7" spans="1:21" s="20" customFormat="1" ht="25.5" customHeight="1" x14ac:dyDescent="0.3">
      <c r="A7" s="562" t="s">
        <v>570</v>
      </c>
      <c r="B7" s="562"/>
      <c r="C7" s="562"/>
      <c r="D7" s="562"/>
      <c r="E7" s="562"/>
      <c r="F7" s="562"/>
      <c r="G7" s="562"/>
      <c r="H7" s="562"/>
      <c r="I7" s="562"/>
      <c r="J7" s="562"/>
      <c r="K7" s="562"/>
      <c r="L7" s="562"/>
      <c r="M7" s="562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53" t="s">
        <v>16</v>
      </c>
      <c r="C9" s="554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147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58" t="s">
        <v>2</v>
      </c>
      <c r="C10" s="559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92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16</v>
      </c>
      <c r="E11" s="254">
        <f>'Mau B1.2'!I11</f>
        <v>0</v>
      </c>
      <c r="F11" s="254">
        <f>'Mau B1.3.1'!AZ11+SUM('Mau  B1.3.2'!P11:P20)</f>
        <v>72</v>
      </c>
      <c r="G11" s="254">
        <f>'Mau B1.4'!I11</f>
        <v>0</v>
      </c>
      <c r="H11" s="254">
        <f>'Mau B1.5'!H11</f>
        <v>24</v>
      </c>
      <c r="I11" s="254">
        <f>SUM('Mau B1. 6'!H11:H16)</f>
        <v>0</v>
      </c>
      <c r="J11" s="254">
        <f>'Mau B1.7'!E11</f>
        <v>136</v>
      </c>
      <c r="K11" s="254">
        <f>SUM('Mau B1.8'!F11:F12)</f>
        <v>0</v>
      </c>
      <c r="L11" s="255">
        <f>SUM(D11:K11)</f>
        <v>248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16</v>
      </c>
      <c r="E12" s="258">
        <f>'Mau B1.2'!I12</f>
        <v>0</v>
      </c>
      <c r="F12" s="258">
        <f>'Mau B1.3.1'!AZ12+SUM('Mau  B1.3.2'!P21:P30)</f>
        <v>96</v>
      </c>
      <c r="G12" s="258">
        <f>'Mau B1.4'!I12</f>
        <v>0</v>
      </c>
      <c r="H12" s="258">
        <f>'Mau B1.5'!H12</f>
        <v>24</v>
      </c>
      <c r="I12" s="258">
        <f>SUM('Mau B1. 6'!H17:H22)</f>
        <v>20</v>
      </c>
      <c r="J12" s="258">
        <f>'Mau B1.7'!E12</f>
        <v>102.4</v>
      </c>
      <c r="K12" s="259">
        <f>SUM('Mau B1.8'!F13:F14)</f>
        <v>0</v>
      </c>
      <c r="L12" s="260">
        <f t="shared" ref="L12:L51" si="0">SUM(D12:K12)</f>
        <v>258.39999999999998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16</v>
      </c>
      <c r="E13" s="258">
        <f>'Mau B1.2'!I13</f>
        <v>0</v>
      </c>
      <c r="F13" s="258">
        <f>'Mau B1.3.1'!AZ13+SUM('Mau  B1.3.2'!P31:P40)</f>
        <v>68</v>
      </c>
      <c r="G13" s="258">
        <f>'Mau B1.4'!I13</f>
        <v>0</v>
      </c>
      <c r="H13" s="258">
        <f>'Mau B1.5'!H13</f>
        <v>16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100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16</v>
      </c>
      <c r="E14" s="258">
        <f>'Mau B1.2'!I14</f>
        <v>0</v>
      </c>
      <c r="F14" s="258">
        <f>'Mau B1.3.1'!AZ14+SUM('Mau  B1.3.2'!P41:P50)</f>
        <v>72</v>
      </c>
      <c r="G14" s="258">
        <f>'Mau B1.4'!I14</f>
        <v>0</v>
      </c>
      <c r="H14" s="258">
        <f>'Mau B1.5'!H14</f>
        <v>16</v>
      </c>
      <c r="I14" s="258">
        <f>SUM('Mau B1. 6'!H29:H34)</f>
        <v>0</v>
      </c>
      <c r="J14" s="258">
        <f>'Mau B1.7'!E14</f>
        <v>82.2</v>
      </c>
      <c r="K14" s="259">
        <f>SUM('Mau B1.8'!F17:F18)</f>
        <v>0</v>
      </c>
      <c r="L14" s="260">
        <f t="shared" si="0"/>
        <v>186.2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20</v>
      </c>
      <c r="E15" s="258">
        <f>'Mau B1.2'!I15</f>
        <v>0</v>
      </c>
      <c r="F15" s="258">
        <f>'Mau B1.3.1'!AZ15+SUM('Mau  B1.3.2'!P51:P60)</f>
        <v>64</v>
      </c>
      <c r="G15" s="258">
        <f>'Mau B1.4'!I15</f>
        <v>0</v>
      </c>
      <c r="H15" s="258">
        <f>'Mau B1.5'!H15</f>
        <v>16</v>
      </c>
      <c r="I15" s="258">
        <f>SUM('Mau B1. 6'!H35:H40)</f>
        <v>0</v>
      </c>
      <c r="J15" s="258">
        <f>'Mau B1.7'!E15</f>
        <v>171.8</v>
      </c>
      <c r="K15" s="259">
        <f>SUM('Mau B1.8'!F19:F20)</f>
        <v>0</v>
      </c>
      <c r="L15" s="260">
        <f t="shared" si="0"/>
        <v>271.8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16</v>
      </c>
      <c r="E16" s="258">
        <f>'Mau B1.2'!I16</f>
        <v>0</v>
      </c>
      <c r="F16" s="258">
        <f>'Mau B1.3.1'!AZ16+SUM('Mau  B1.3.2'!P61:P70)</f>
        <v>68</v>
      </c>
      <c r="G16" s="258">
        <f>'Mau B1.4'!I16</f>
        <v>0</v>
      </c>
      <c r="H16" s="258">
        <f>'Mau B1.5'!H16</f>
        <v>24</v>
      </c>
      <c r="I16" s="258">
        <f>SUM('Mau B1. 6'!H41:H46)</f>
        <v>0</v>
      </c>
      <c r="J16" s="258">
        <f>'Mau B1.7'!E16</f>
        <v>160.30000000000001</v>
      </c>
      <c r="K16" s="259">
        <f>SUM('Mau B1.8'!F21:F22)</f>
        <v>0</v>
      </c>
      <c r="L16" s="260">
        <f t="shared" si="0"/>
        <v>268.3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16</v>
      </c>
      <c r="E17" s="258">
        <f>'Mau B1.2'!I17</f>
        <v>0</v>
      </c>
      <c r="F17" s="258">
        <f>'Mau B1.3.1'!AZ17+SUM('Mau  B1.3.2'!P71:P80)</f>
        <v>104</v>
      </c>
      <c r="G17" s="258">
        <f>'Mau B1.4'!I17</f>
        <v>0</v>
      </c>
      <c r="H17" s="258">
        <f>'Mau B1.5'!H17</f>
        <v>48</v>
      </c>
      <c r="I17" s="258">
        <f>SUM('Mau B1. 6'!H47:H52)</f>
        <v>0</v>
      </c>
      <c r="J17" s="258">
        <f>'Mau B1.7'!E17</f>
        <v>37.1</v>
      </c>
      <c r="K17" s="259">
        <f>SUM('Mau B1.8'!F23:F24)</f>
        <v>4</v>
      </c>
      <c r="L17" s="260">
        <f t="shared" si="0"/>
        <v>209.1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16</v>
      </c>
      <c r="E18" s="258">
        <f>'Mau B1.2'!I18</f>
        <v>0</v>
      </c>
      <c r="F18" s="258">
        <f>'Mau B1.3.1'!AZ18+SUM('Mau  B1.3.2'!P81:P90)</f>
        <v>92</v>
      </c>
      <c r="G18" s="258">
        <f>'Mau B1.4'!I18</f>
        <v>0</v>
      </c>
      <c r="H18" s="258">
        <f>'Mau B1.5'!H18</f>
        <v>24</v>
      </c>
      <c r="I18" s="258">
        <f>SUM('Mau B1. 6'!H53:H58)</f>
        <v>20</v>
      </c>
      <c r="J18" s="258">
        <f>'Mau B1.7'!E18</f>
        <v>167.4</v>
      </c>
      <c r="K18" s="259">
        <f>SUM('Mau B1.8'!F25:F26)</f>
        <v>4</v>
      </c>
      <c r="L18" s="260">
        <f t="shared" si="0"/>
        <v>323.39999999999998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20</v>
      </c>
      <c r="E19" s="258">
        <f>'Mau B1.2'!I19</f>
        <v>0</v>
      </c>
      <c r="F19" s="258">
        <f>'Mau B1.3.1'!AZ19+SUM('Mau  B1.3.2'!P91:P100)</f>
        <v>52</v>
      </c>
      <c r="G19" s="258">
        <f>'Mau B1.4'!I19</f>
        <v>0</v>
      </c>
      <c r="H19" s="258">
        <f>'Mau B1.5'!H19</f>
        <v>40</v>
      </c>
      <c r="I19" s="258">
        <f>SUM('Mau B1. 6'!H59:H64)</f>
        <v>0</v>
      </c>
      <c r="J19" s="258">
        <f>'Mau B1.7'!E19</f>
        <v>138.9</v>
      </c>
      <c r="K19" s="259">
        <f>SUM('Mau B1.8'!F27:F28)</f>
        <v>0</v>
      </c>
      <c r="L19" s="260">
        <f t="shared" si="0"/>
        <v>250.9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16</v>
      </c>
      <c r="E20" s="258">
        <f>'Mau B1.2'!I20</f>
        <v>0</v>
      </c>
      <c r="F20" s="258">
        <f>'Mau B1.3.1'!AZ20+SUM('Mau  B1.3.2'!P101:P110)</f>
        <v>80</v>
      </c>
      <c r="G20" s="258">
        <f>'Mau B1.4'!I20</f>
        <v>0</v>
      </c>
      <c r="H20" s="258">
        <f>'Mau B1.5'!H20</f>
        <v>16</v>
      </c>
      <c r="I20" s="258">
        <f>SUM('Mau B1. 6'!H65:H70)</f>
        <v>0</v>
      </c>
      <c r="J20" s="258">
        <f>'Mau B1.7'!E20</f>
        <v>113.9</v>
      </c>
      <c r="K20" s="259">
        <f>SUM('Mau B1.8'!F29:F30)</f>
        <v>0</v>
      </c>
      <c r="L20" s="260">
        <f t="shared" si="0"/>
        <v>225.9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20</v>
      </c>
      <c r="E21" s="258">
        <f>'Mau B1.2'!I21</f>
        <v>0</v>
      </c>
      <c r="F21" s="258">
        <f>'Mau B1.3.1'!AZ21+SUM('Mau  B1.3.2'!P111:P120)</f>
        <v>76</v>
      </c>
      <c r="G21" s="258">
        <f>'Mau B1.4'!I21</f>
        <v>0</v>
      </c>
      <c r="H21" s="258">
        <f>'Mau B1.5'!H21</f>
        <v>32</v>
      </c>
      <c r="I21" s="258">
        <f>SUM('Mau B1. 6'!H71:H76)</f>
        <v>0</v>
      </c>
      <c r="J21" s="258">
        <f>'Mau B1.7'!E21</f>
        <v>60.5</v>
      </c>
      <c r="K21" s="259">
        <f>SUM('Mau B1.8'!F31:F32)</f>
        <v>0</v>
      </c>
      <c r="L21" s="260">
        <f t="shared" si="0"/>
        <v>188.5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16</v>
      </c>
      <c r="E22" s="258">
        <f>'Mau B1.2'!I22</f>
        <v>0</v>
      </c>
      <c r="F22" s="258">
        <f>'Mau B1.3.1'!AZ22+SUM('Mau  B1.3.2'!P121:P130)</f>
        <v>108</v>
      </c>
      <c r="G22" s="258">
        <f>'Mau B1.4'!I22</f>
        <v>0</v>
      </c>
      <c r="H22" s="258">
        <f>'Mau B1.5'!H22</f>
        <v>16</v>
      </c>
      <c r="I22" s="258">
        <f>SUM('Mau B1. 6'!H77:H82)</f>
        <v>20</v>
      </c>
      <c r="J22" s="258">
        <f>'Mau B1.7'!E22</f>
        <v>96.3</v>
      </c>
      <c r="K22" s="259">
        <f>SUM('Mau B1.8'!F33:F34)</f>
        <v>4</v>
      </c>
      <c r="L22" s="260">
        <f t="shared" si="0"/>
        <v>260.3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12</v>
      </c>
      <c r="E23" s="258">
        <f>'Mau B1.2'!I23</f>
        <v>0</v>
      </c>
      <c r="F23" s="258">
        <f>'Mau B1.3.1'!AZ23+SUM('Mau  B1.3.2'!P131:P140)</f>
        <v>80</v>
      </c>
      <c r="G23" s="258">
        <f>'Mau B1.4'!I23</f>
        <v>0</v>
      </c>
      <c r="H23" s="258">
        <f>'Mau B1.5'!H23</f>
        <v>16</v>
      </c>
      <c r="I23" s="258">
        <f>SUM('Mau B1. 6'!H83:H88)</f>
        <v>0</v>
      </c>
      <c r="J23" s="258">
        <f>'Mau B1.7'!E23</f>
        <v>110.1</v>
      </c>
      <c r="K23" s="259">
        <f>SUM('Mau B1.8'!F35:F36)</f>
        <v>0</v>
      </c>
      <c r="L23" s="260">
        <f t="shared" si="0"/>
        <v>218.1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12</v>
      </c>
      <c r="E24" s="258">
        <f>'Mau B1.2'!I24</f>
        <v>0</v>
      </c>
      <c r="F24" s="258">
        <f>'Mau B1.3.1'!AZ24+SUM('Mau  B1.3.2'!P141:P150)</f>
        <v>80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60.2</v>
      </c>
      <c r="K24" s="259">
        <f>SUM('Mau B1.8'!F37:F38)</f>
        <v>0</v>
      </c>
      <c r="L24" s="260">
        <f t="shared" si="0"/>
        <v>152.19999999999999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16</v>
      </c>
      <c r="E25" s="258">
        <f>'Mau B1.2'!I25</f>
        <v>0</v>
      </c>
      <c r="F25" s="258">
        <f>'Mau B1.3.1'!AZ25+SUM('Mau  B1.3.2'!P151:P160)</f>
        <v>84</v>
      </c>
      <c r="G25" s="258">
        <f>'Mau B1.4'!I25</f>
        <v>0</v>
      </c>
      <c r="H25" s="258">
        <f>'Mau B1.5'!H25</f>
        <v>40</v>
      </c>
      <c r="I25" s="258">
        <f>SUM('Mau B1. 6'!H95:H100)</f>
        <v>0</v>
      </c>
      <c r="J25" s="258">
        <f>'Mau B1.7'!E25</f>
        <v>73.900000000000006</v>
      </c>
      <c r="K25" s="259">
        <f>SUM('Mau B1.8'!F39:F40)</f>
        <v>0</v>
      </c>
      <c r="L25" s="260">
        <f t="shared" si="0"/>
        <v>213.9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12</v>
      </c>
      <c r="E26" s="258">
        <f>'Mau B1.2'!I26</f>
        <v>0</v>
      </c>
      <c r="F26" s="258">
        <f>'Mau B1.3.1'!AZ26+SUM('Mau  B1.3.2'!P161:P170)</f>
        <v>76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115.2</v>
      </c>
      <c r="K26" s="259">
        <f>SUM('Mau B1.8'!F41:F42)</f>
        <v>0</v>
      </c>
      <c r="L26" s="260">
        <f t="shared" si="0"/>
        <v>203.2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20</v>
      </c>
      <c r="E27" s="258">
        <f>'Mau B1.2'!I27</f>
        <v>0</v>
      </c>
      <c r="F27" s="258">
        <f>'Mau B1.3.1'!AZ27+SUM('Mau  B1.3.2'!P171:P180)</f>
        <v>84</v>
      </c>
      <c r="G27" s="258">
        <f>'Mau B1.4'!I27</f>
        <v>0</v>
      </c>
      <c r="H27" s="258">
        <f>'Mau B1.5'!H27</f>
        <v>40</v>
      </c>
      <c r="I27" s="258">
        <f>SUM('Mau B1. 6'!H107:H112)</f>
        <v>0</v>
      </c>
      <c r="J27" s="258">
        <f>'Mau B1.7'!E27</f>
        <v>117.8</v>
      </c>
      <c r="K27" s="259">
        <f>SUM('Mau B1.8'!F43:F44)</f>
        <v>0</v>
      </c>
      <c r="L27" s="260">
        <f t="shared" si="0"/>
        <v>261.8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Nguyễn Trọng</v>
      </c>
      <c r="C28" s="257" t="str">
        <f>IF('Mau A1'!C351="","",'Mau A1'!C351)</f>
        <v xml:space="preserve">Huân </v>
      </c>
      <c r="D28" s="258">
        <f>'Mau B1.1'!I28</f>
        <v>12</v>
      </c>
      <c r="E28" s="258">
        <f>'Mau B1.2'!I28</f>
        <v>0</v>
      </c>
      <c r="F28" s="258">
        <f>'Mau B1.3.1'!AZ28+SUM('Mau  B1.3.2'!P181:P190)</f>
        <v>80</v>
      </c>
      <c r="G28" s="258">
        <f>'Mau B1.4'!I28</f>
        <v>0</v>
      </c>
      <c r="H28" s="258">
        <f>'Mau B1.5'!H28</f>
        <v>24</v>
      </c>
      <c r="I28" s="258">
        <f>SUM('Mau B1. 6'!H113:H118)</f>
        <v>0</v>
      </c>
      <c r="J28" s="258">
        <f>'Mau B1.7'!E28</f>
        <v>135.69999999999999</v>
      </c>
      <c r="K28" s="259">
        <f>SUM('Mau B1.8'!F45:F46)</f>
        <v>0</v>
      </c>
      <c r="L28" s="260">
        <f t="shared" si="0"/>
        <v>251.7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Tăng Cẩm</v>
      </c>
      <c r="C29" s="257" t="str">
        <f>IF('Mau A1'!C371="","",'Mau A1'!C371)</f>
        <v>Huê</v>
      </c>
      <c r="D29" s="258">
        <f>'Mau B1.1'!I29</f>
        <v>20</v>
      </c>
      <c r="E29" s="258">
        <f>'Mau B1.2'!I29</f>
        <v>0</v>
      </c>
      <c r="F29" s="258">
        <f>'Mau B1.3.1'!AZ29+SUM('Mau  B1.3.2'!P191:P200)</f>
        <v>76</v>
      </c>
      <c r="G29" s="258">
        <f>'Mau B1.4'!I29</f>
        <v>0</v>
      </c>
      <c r="H29" s="258">
        <f>'Mau B1.5'!H29</f>
        <v>24</v>
      </c>
      <c r="I29" s="258">
        <f>SUM('Mau B1. 6'!H119:H124)</f>
        <v>0</v>
      </c>
      <c r="J29" s="258">
        <f>'Mau B1.7'!E29</f>
        <v>112</v>
      </c>
      <c r="K29" s="259">
        <f>SUM('Mau B1.8'!F47:F48)</f>
        <v>0</v>
      </c>
      <c r="L29" s="260">
        <f t="shared" si="0"/>
        <v>232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Trần Thị</v>
      </c>
      <c r="C30" s="257" t="str">
        <f>IF('Mau A1'!C391="","",'Mau A1'!C391)</f>
        <v>Lệ</v>
      </c>
      <c r="D30" s="258">
        <f>'Mau B1.1'!I30</f>
        <v>12</v>
      </c>
      <c r="E30" s="258">
        <f>'Mau B1.2'!I30</f>
        <v>0</v>
      </c>
      <c r="F30" s="258">
        <f>'Mau B1.3.1'!AZ30+SUM('Mau  B1.3.2'!P201:P210)</f>
        <v>52</v>
      </c>
      <c r="G30" s="258">
        <f>'Mau B1.4'!I30</f>
        <v>0</v>
      </c>
      <c r="H30" s="258">
        <f>'Mau B1.5'!H30</f>
        <v>16</v>
      </c>
      <c r="I30" s="258">
        <f>SUM('Mau B1. 6'!H125:H130)</f>
        <v>0</v>
      </c>
      <c r="J30" s="258">
        <f>'Mau B1.7'!E30</f>
        <v>116.8</v>
      </c>
      <c r="K30" s="259">
        <f>SUM('Mau B1.8'!F49:F50)</f>
        <v>0</v>
      </c>
      <c r="L30" s="260">
        <f t="shared" si="0"/>
        <v>196.8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>Nguyễn Huỳnh</v>
      </c>
      <c r="C31" s="257" t="str">
        <f>IF('Mau A1'!C411="","",'Mau A1'!C411)</f>
        <v xml:space="preserve">Liên </v>
      </c>
      <c r="D31" s="258">
        <f>'Mau B1.1'!I31</f>
        <v>8</v>
      </c>
      <c r="E31" s="258">
        <f>'Mau B1.2'!I31</f>
        <v>0</v>
      </c>
      <c r="F31" s="258">
        <f>'Mau B1.3.1'!AZ31+SUM('Mau  B1.3.2'!P211:P220)</f>
        <v>88</v>
      </c>
      <c r="G31" s="258">
        <f>'Mau B1.4'!I31</f>
        <v>0</v>
      </c>
      <c r="H31" s="258">
        <f>'Mau B1.5'!H31</f>
        <v>48</v>
      </c>
      <c r="I31" s="258">
        <f>SUM('Mau B1. 6'!H131:H136)</f>
        <v>0</v>
      </c>
      <c r="J31" s="258">
        <f>'Mau B1.7'!E31</f>
        <v>201.3</v>
      </c>
      <c r="K31" s="259">
        <f>SUM('Mau B1.8'!F51:F52)</f>
        <v>4</v>
      </c>
      <c r="L31" s="260">
        <f t="shared" si="0"/>
        <v>349.3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Nguyễn Thùy</v>
      </c>
      <c r="C32" s="257" t="str">
        <f>IF('Mau A1'!C431="","",'Mau A1'!C431)</f>
        <v>Linh</v>
      </c>
      <c r="D32" s="258">
        <f>'Mau B1.1'!I32</f>
        <v>20</v>
      </c>
      <c r="E32" s="258">
        <f>'Mau B1.2'!I32</f>
        <v>0</v>
      </c>
      <c r="F32" s="258">
        <f>'Mau B1.3.1'!AZ32+SUM('Mau  B1.3.2'!P221:P230)</f>
        <v>88</v>
      </c>
      <c r="G32" s="258">
        <f>'Mau B1.4'!I32</f>
        <v>0</v>
      </c>
      <c r="H32" s="258">
        <f>'Mau B1.5'!H32</f>
        <v>16</v>
      </c>
      <c r="I32" s="258">
        <f>SUM('Mau B1. 6'!H137:H142)</f>
        <v>0</v>
      </c>
      <c r="J32" s="258">
        <f>'Mau B1.7'!E32</f>
        <v>159</v>
      </c>
      <c r="K32" s="259">
        <f>SUM('Mau B1.8'!F53:F54)</f>
        <v>0</v>
      </c>
      <c r="L32" s="260">
        <f t="shared" si="0"/>
        <v>283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 xml:space="preserve">Huỳnh Ngọc </v>
      </c>
      <c r="C33" s="257" t="str">
        <f>IF('Mau A1'!C451="","",'Mau A1'!C451)</f>
        <v xml:space="preserve">Mai </v>
      </c>
      <c r="D33" s="258">
        <f>'Mau B1.1'!I33</f>
        <v>16</v>
      </c>
      <c r="E33" s="258">
        <f>'Mau B1.2'!I33</f>
        <v>0</v>
      </c>
      <c r="F33" s="258">
        <f>'Mau B1.3.1'!AZ33+SUM('Mau  B1.3.2'!P231:P240)</f>
        <v>104</v>
      </c>
      <c r="G33" s="258">
        <f>'Mau B1.4'!I33</f>
        <v>0</v>
      </c>
      <c r="H33" s="258">
        <f>'Mau B1.5'!H33</f>
        <v>16</v>
      </c>
      <c r="I33" s="258">
        <f>SUM('Mau B1. 6'!H143:H148)</f>
        <v>0</v>
      </c>
      <c r="J33" s="258">
        <f>'Mau B1.7'!E33</f>
        <v>111</v>
      </c>
      <c r="K33" s="259">
        <f>SUM('Mau B1.8'!F55:F56)</f>
        <v>4</v>
      </c>
      <c r="L33" s="260">
        <f t="shared" si="0"/>
        <v>251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Đặng Đức</v>
      </c>
      <c r="C34" s="257" t="str">
        <f>IF('Mau A1'!C471="","",'Mau A1'!C471)</f>
        <v xml:space="preserve">Minh </v>
      </c>
      <c r="D34" s="258">
        <f>'Mau B1.1'!I34</f>
        <v>16</v>
      </c>
      <c r="E34" s="258">
        <f>'Mau B1.2'!I34</f>
        <v>0</v>
      </c>
      <c r="F34" s="258">
        <f>'Mau B1.3.1'!AZ34+SUM('Mau  B1.3.2'!P241:P250)</f>
        <v>84</v>
      </c>
      <c r="G34" s="258">
        <f>'Mau B1.4'!I34</f>
        <v>0</v>
      </c>
      <c r="H34" s="258">
        <f>'Mau B1.5'!H34</f>
        <v>40</v>
      </c>
      <c r="I34" s="258">
        <f>SUM('Mau B1. 6'!H149:H154)</f>
        <v>0</v>
      </c>
      <c r="J34" s="258">
        <f>'Mau B1.7'!E34</f>
        <v>147.5</v>
      </c>
      <c r="K34" s="259">
        <f>SUM('Mau B1.8'!F57:F58)</f>
        <v>0</v>
      </c>
      <c r="L34" s="260">
        <f t="shared" si="0"/>
        <v>287.5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Nguyễn Thị Tố</v>
      </c>
      <c r="C35" s="257" t="str">
        <f>IF('Mau A1'!C491="","",'Mau A1'!C491)</f>
        <v xml:space="preserve">Nga </v>
      </c>
      <c r="D35" s="258">
        <f>'Mau B1.1'!I35</f>
        <v>12</v>
      </c>
      <c r="E35" s="258">
        <f>'Mau B1.2'!I35</f>
        <v>0</v>
      </c>
      <c r="F35" s="258">
        <f>'Mau B1.3.1'!AZ35+SUM('Mau  B1.3.2'!P251:P260)</f>
        <v>80</v>
      </c>
      <c r="G35" s="258">
        <f>'Mau B1.4'!I35</f>
        <v>0</v>
      </c>
      <c r="H35" s="258">
        <f>'Mau B1.5'!H35</f>
        <v>24</v>
      </c>
      <c r="I35" s="258">
        <f>SUM('Mau B1. 6'!H155:H160)</f>
        <v>0</v>
      </c>
      <c r="J35" s="258">
        <f>'Mau B1.7'!E35</f>
        <v>159</v>
      </c>
      <c r="K35" s="259">
        <f>SUM('Mau B1.8'!F59:F60)</f>
        <v>0</v>
      </c>
      <c r="L35" s="260">
        <f t="shared" si="0"/>
        <v>275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Trần Thanh</v>
      </c>
      <c r="C36" s="257" t="str">
        <f>IF('Mau A1'!C511="","",'Mau A1'!C511)</f>
        <v xml:space="preserve">Nhàn </v>
      </c>
      <c r="D36" s="258">
        <f>'Mau B1.1'!I36</f>
        <v>20</v>
      </c>
      <c r="E36" s="258">
        <f>'Mau B1.2'!I36</f>
        <v>0</v>
      </c>
      <c r="F36" s="258">
        <f>'Mau B1.3.1'!AZ36+SUM('Mau  B1.3.2'!P261:P270)</f>
        <v>76</v>
      </c>
      <c r="G36" s="258">
        <f>'Mau B1.4'!I36</f>
        <v>0</v>
      </c>
      <c r="H36" s="258">
        <f>'Mau B1.5'!H36</f>
        <v>8</v>
      </c>
      <c r="I36" s="258">
        <f>SUM('Mau B1. 6'!H161:H166)</f>
        <v>0</v>
      </c>
      <c r="J36" s="258">
        <f>'Mau B1.7'!E36</f>
        <v>206.1</v>
      </c>
      <c r="K36" s="259">
        <f>SUM('Mau B1.8'!F61:F62)</f>
        <v>0</v>
      </c>
      <c r="L36" s="260">
        <f t="shared" si="0"/>
        <v>310.10000000000002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Đỗ Huỳnh Thanh</v>
      </c>
      <c r="C37" s="257" t="str">
        <f>IF('Mau A1'!C531="","",'Mau A1'!C531)</f>
        <v xml:space="preserve">Phong </v>
      </c>
      <c r="D37" s="258">
        <f>'Mau B1.1'!I37</f>
        <v>20</v>
      </c>
      <c r="E37" s="258">
        <f>'Mau B1.2'!I37</f>
        <v>0</v>
      </c>
      <c r="F37" s="258">
        <f>'Mau B1.3.1'!AZ37+SUM('Mau  B1.3.2'!P271:P280)</f>
        <v>76</v>
      </c>
      <c r="G37" s="258">
        <f>'Mau B1.4'!I37</f>
        <v>0</v>
      </c>
      <c r="H37" s="258">
        <f>'Mau B1.5'!H37</f>
        <v>16</v>
      </c>
      <c r="I37" s="258">
        <f>SUM('Mau B1. 6'!H167:H172)</f>
        <v>0</v>
      </c>
      <c r="J37" s="258">
        <f>'Mau B1.7'!E37</f>
        <v>155.5</v>
      </c>
      <c r="K37" s="259">
        <f>SUM('Mau B1.8'!F63:F64)</f>
        <v>0</v>
      </c>
      <c r="L37" s="260">
        <f t="shared" si="0"/>
        <v>267.5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>Nguyễn Anh</v>
      </c>
      <c r="C38" s="257" t="str">
        <f>IF('Mau A1'!C551="","",'Mau A1'!C551)</f>
        <v xml:space="preserve">Tăng </v>
      </c>
      <c r="D38" s="258">
        <f>'Mau B1.1'!I38</f>
        <v>12</v>
      </c>
      <c r="E38" s="258">
        <f>'Mau B1.2'!I38</f>
        <v>0</v>
      </c>
      <c r="F38" s="258">
        <f>'Mau B1.3.1'!AZ38+SUM('Mau  B1.3.2'!P281:P290)</f>
        <v>104</v>
      </c>
      <c r="G38" s="258">
        <f>'Mau B1.4'!I38</f>
        <v>0</v>
      </c>
      <c r="H38" s="258">
        <f>'Mau B1.5'!H38</f>
        <v>16</v>
      </c>
      <c r="I38" s="258">
        <f>SUM('Mau B1. 6'!H173:H178)</f>
        <v>24</v>
      </c>
      <c r="J38" s="258">
        <f>'Mau B1.7'!E38</f>
        <v>180.5</v>
      </c>
      <c r="K38" s="259">
        <f>SUM('Mau B1.8'!F65:F66)</f>
        <v>4</v>
      </c>
      <c r="L38" s="260">
        <f t="shared" si="0"/>
        <v>340.5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Quách Minh</v>
      </c>
      <c r="C39" s="257" t="str">
        <f>IF('Mau A1'!C571="","",'Mau A1'!C571)</f>
        <v xml:space="preserve">Thử </v>
      </c>
      <c r="D39" s="258">
        <f>'Mau B1.1'!I39</f>
        <v>16</v>
      </c>
      <c r="E39" s="258">
        <f>'Mau B1.2'!I39</f>
        <v>0</v>
      </c>
      <c r="F39" s="258">
        <f>'Mau B1.3.1'!AZ39+SUM('Mau  B1.3.2'!P291:P300)</f>
        <v>112</v>
      </c>
      <c r="G39" s="258">
        <f>'Mau B1.4'!I39</f>
        <v>0</v>
      </c>
      <c r="H39" s="258">
        <f>'Mau B1.5'!H39</f>
        <v>48</v>
      </c>
      <c r="I39" s="258">
        <f>SUM('Mau B1. 6'!H179:H184)</f>
        <v>24</v>
      </c>
      <c r="J39" s="258">
        <f>'Mau B1.7'!E39</f>
        <v>168</v>
      </c>
      <c r="K39" s="259">
        <f>SUM('Mau B1.8'!F67:F68)</f>
        <v>4</v>
      </c>
      <c r="L39" s="260">
        <f t="shared" si="0"/>
        <v>372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 xml:space="preserve">Trần Công </v>
      </c>
      <c r="C40" s="257" t="str">
        <f>IF('Mau A1'!C591="","",'Mau A1'!C591)</f>
        <v xml:space="preserve">Tiến </v>
      </c>
      <c r="D40" s="258">
        <f>'Mau B1.1'!I40</f>
        <v>20</v>
      </c>
      <c r="E40" s="258">
        <f>'Mau B1.2'!I40</f>
        <v>0</v>
      </c>
      <c r="F40" s="258">
        <f>'Mau B1.3.1'!AZ40+SUM('Mau  B1.3.2'!P301:P310)</f>
        <v>96</v>
      </c>
      <c r="G40" s="258">
        <f>'Mau B1.4'!I40</f>
        <v>0</v>
      </c>
      <c r="H40" s="258">
        <f>'Mau B1.5'!H40</f>
        <v>8</v>
      </c>
      <c r="I40" s="258">
        <f>SUM('Mau B1. 6'!H185:H190)</f>
        <v>0</v>
      </c>
      <c r="J40" s="258">
        <f>'Mau B1.7'!E40</f>
        <v>214.7</v>
      </c>
      <c r="K40" s="259">
        <f>SUM('Mau B1.8'!F69:F70)</f>
        <v>0</v>
      </c>
      <c r="L40" s="260">
        <f t="shared" si="0"/>
        <v>338.7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>Bốc Minh</v>
      </c>
      <c r="C41" s="257" t="str">
        <f>IF('Mau A1'!C611="","",'Mau A1'!C611)</f>
        <v xml:space="preserve">Trí </v>
      </c>
      <c r="D41" s="258">
        <f>'Mau B1.1'!I41</f>
        <v>12</v>
      </c>
      <c r="E41" s="258">
        <f>'Mau B1.2'!I41</f>
        <v>0</v>
      </c>
      <c r="F41" s="258">
        <f>'Mau B1.3.1'!AZ41+SUM('Mau  B1.3.2'!P311:P320)</f>
        <v>84</v>
      </c>
      <c r="G41" s="258">
        <f>'Mau B1.4'!I41</f>
        <v>0</v>
      </c>
      <c r="H41" s="258">
        <f>'Mau B1.5'!H41</f>
        <v>32</v>
      </c>
      <c r="I41" s="258">
        <f>SUM('Mau B1. 6'!H191:H196)</f>
        <v>0</v>
      </c>
      <c r="J41" s="258">
        <f>'Mau B1.7'!E41</f>
        <v>180.8</v>
      </c>
      <c r="K41" s="259">
        <f>SUM('Mau B1.8'!F71:F72)</f>
        <v>4</v>
      </c>
      <c r="L41" s="260">
        <f t="shared" si="0"/>
        <v>312.8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>Nguyễn Trọng</v>
      </c>
      <c r="C42" s="257" t="str">
        <f>IF('Mau A1'!C631="","",'Mau A1'!C631)</f>
        <v xml:space="preserve">Trí </v>
      </c>
      <c r="D42" s="258">
        <f>'Mau B1.1'!I42</f>
        <v>16</v>
      </c>
      <c r="E42" s="258">
        <f>'Mau B1.2'!I42</f>
        <v>0</v>
      </c>
      <c r="F42" s="258">
        <f>'Mau B1.3.1'!AZ42+SUM('Mau  B1.3.2'!P321:P330)</f>
        <v>104</v>
      </c>
      <c r="G42" s="258">
        <f>'Mau B1.4'!I42</f>
        <v>0</v>
      </c>
      <c r="H42" s="258">
        <f>'Mau B1.5'!H42</f>
        <v>24</v>
      </c>
      <c r="I42" s="258">
        <f>SUM('Mau B1. 6'!H197:H202)</f>
        <v>20</v>
      </c>
      <c r="J42" s="258">
        <f>'Mau B1.7'!E42</f>
        <v>193.9</v>
      </c>
      <c r="K42" s="259">
        <f>SUM('Mau B1.8'!F73:F74)</f>
        <v>0</v>
      </c>
      <c r="L42" s="260">
        <f t="shared" si="0"/>
        <v>357.9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Trần Hiếu </v>
      </c>
      <c r="C43" s="257" t="str">
        <f>IF('Mau A1'!C651="","",'Mau A1'!C651)</f>
        <v xml:space="preserve">Trinh </v>
      </c>
      <c r="D43" s="258">
        <f>'Mau B1.1'!I43</f>
        <v>16</v>
      </c>
      <c r="E43" s="258">
        <f>'Mau B1.2'!I43</f>
        <v>0</v>
      </c>
      <c r="F43" s="258">
        <f>'Mau B1.3.1'!AZ43+SUM('Mau  B1.3.2'!P331:P340)</f>
        <v>52</v>
      </c>
      <c r="G43" s="258">
        <f>'Mau B1.4'!I43</f>
        <v>0</v>
      </c>
      <c r="H43" s="258">
        <f>'Mau B1.5'!H43</f>
        <v>24</v>
      </c>
      <c r="I43" s="258">
        <f>SUM('Mau B1. 6'!H203:H208)</f>
        <v>0</v>
      </c>
      <c r="J43" s="258">
        <f>'Mau B1.7'!E43</f>
        <v>171.2</v>
      </c>
      <c r="K43" s="259">
        <f>SUM('Mau B1.8'!F75:F76)</f>
        <v>0</v>
      </c>
      <c r="L43" s="260">
        <f t="shared" si="0"/>
        <v>263.2</v>
      </c>
      <c r="M43" s="83"/>
    </row>
    <row r="44" spans="1:13" ht="18" customHeight="1" x14ac:dyDescent="0.25">
      <c r="A44" s="251">
        <v>34</v>
      </c>
      <c r="B44" s="256" t="str">
        <f>IF('Mau A1'!B671="","",'Mau A1'!B671)</f>
        <v xml:space="preserve">Nguyễn Văn </v>
      </c>
      <c r="C44" s="257" t="str">
        <f>IF('Mau A1'!C671="","",'Mau A1'!C671)</f>
        <v xml:space="preserve">Yên </v>
      </c>
      <c r="D44" s="258">
        <f>'Mau B1.1'!I44</f>
        <v>12</v>
      </c>
      <c r="E44" s="258">
        <f>'Mau B1.2'!I44</f>
        <v>0</v>
      </c>
      <c r="F44" s="258">
        <f>'Mau B1.3.1'!AZ44+SUM('Mau  B1.3.2'!P341:P350)</f>
        <v>80</v>
      </c>
      <c r="G44" s="258">
        <f>'Mau B1.4'!I44</f>
        <v>0</v>
      </c>
      <c r="H44" s="258">
        <f>'Mau B1.5'!H44</f>
        <v>16</v>
      </c>
      <c r="I44" s="258">
        <f>SUM('Mau B1. 6'!H209:H214)</f>
        <v>0</v>
      </c>
      <c r="J44" s="258">
        <f>'Mau B1.7'!E44</f>
        <v>122.6</v>
      </c>
      <c r="K44" s="259">
        <f>SUM('Mau B1.8'!F77:F78)</f>
        <v>0</v>
      </c>
      <c r="L44" s="260">
        <f t="shared" si="0"/>
        <v>230.6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11.8</v>
      </c>
      <c r="K45" s="259">
        <f>SUM('Mau B1.8'!F79:F80)</f>
        <v>0</v>
      </c>
      <c r="L45" s="260">
        <f t="shared" si="0"/>
        <v>11.8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108.8</v>
      </c>
      <c r="K46" s="259">
        <f>SUM('Mau B1.8'!F81:F82)</f>
        <v>0</v>
      </c>
      <c r="L46" s="260">
        <f t="shared" si="0"/>
        <v>108.8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35.200000000000003</v>
      </c>
      <c r="K47" s="259">
        <f>SUM('Mau B1.8'!F83:F84)</f>
        <v>0</v>
      </c>
      <c r="L47" s="260">
        <f t="shared" si="0"/>
        <v>35.200000000000003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8</v>
      </c>
      <c r="I48" s="258">
        <f>SUM('Mau B1. 6'!H233:H238)</f>
        <v>0</v>
      </c>
      <c r="J48" s="258">
        <f>'Mau B1.7'!E48</f>
        <v>45.8</v>
      </c>
      <c r="K48" s="259">
        <f>SUM('Mau B1.8'!F85:F86)</f>
        <v>0</v>
      </c>
      <c r="L48" s="260">
        <f t="shared" si="0"/>
        <v>53.8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55" t="s">
        <v>25</v>
      </c>
      <c r="B52" s="556"/>
      <c r="C52" s="557"/>
      <c r="D52" s="261">
        <f t="shared" ref="D52:L52" si="1">SUM(D11:D51)</f>
        <v>536</v>
      </c>
      <c r="E52" s="261">
        <f t="shared" si="1"/>
        <v>0</v>
      </c>
      <c r="F52" s="261">
        <f t="shared" si="1"/>
        <v>2792</v>
      </c>
      <c r="G52" s="261">
        <f t="shared" si="1"/>
        <v>0</v>
      </c>
      <c r="H52" s="261">
        <f t="shared" si="1"/>
        <v>800</v>
      </c>
      <c r="I52" s="261">
        <f t="shared" si="1"/>
        <v>128</v>
      </c>
      <c r="J52" s="261">
        <f t="shared" si="1"/>
        <v>4681.2000000000007</v>
      </c>
      <c r="K52" s="261">
        <f t="shared" si="1"/>
        <v>32</v>
      </c>
      <c r="L52" s="261">
        <f t="shared" si="1"/>
        <v>8969.2000000000007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170</v>
      </c>
      <c r="D54" s="13" t="s">
        <v>173</v>
      </c>
      <c r="H54" s="13" t="s">
        <v>176</v>
      </c>
    </row>
    <row r="55" spans="1:13" x14ac:dyDescent="0.25">
      <c r="A55" s="13" t="s">
        <v>171</v>
      </c>
      <c r="C55" s="14"/>
      <c r="D55" s="13" t="s">
        <v>174</v>
      </c>
      <c r="F55" s="14"/>
      <c r="H55" s="13" t="s">
        <v>177</v>
      </c>
    </row>
    <row r="56" spans="1:13" ht="16.5" customHeight="1" x14ac:dyDescent="0.25">
      <c r="A56" s="13" t="s">
        <v>172</v>
      </c>
      <c r="D56" s="13" t="s">
        <v>175</v>
      </c>
    </row>
    <row r="57" spans="1:13" x14ac:dyDescent="0.25">
      <c r="K57" s="16"/>
      <c r="L57" s="16" t="s">
        <v>178</v>
      </c>
    </row>
    <row r="58" spans="1:13" x14ac:dyDescent="0.25">
      <c r="B58" s="14" t="s">
        <v>149</v>
      </c>
      <c r="E58" s="25"/>
      <c r="G58" s="14" t="s">
        <v>150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Minhcuong</cp:lastModifiedBy>
  <cp:lastPrinted>2015-09-14T01:49:46Z</cp:lastPrinted>
  <dcterms:created xsi:type="dcterms:W3CDTF">2000-12-08T08:39:48Z</dcterms:created>
  <dcterms:modified xsi:type="dcterms:W3CDTF">2015-09-14T21:37:13Z</dcterms:modified>
</cp:coreProperties>
</file>